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880" yWindow="45" windowWidth="14805" windowHeight="7890" activeTab="1"/>
  </bookViews>
  <sheets>
    <sheet name="Base and references" sheetId="1" r:id="rId1"/>
    <sheet name="Embu_calcs" sheetId="4" r:id="rId2"/>
    <sheet name="Literature" sheetId="2" r:id="rId3"/>
    <sheet name="Blad3" sheetId="3" r:id="rId4"/>
  </sheets>
  <calcPr calcId="145621"/>
</workbook>
</file>

<file path=xl/calcChain.xml><?xml version="1.0" encoding="utf-8"?>
<calcChain xmlns="http://schemas.openxmlformats.org/spreadsheetml/2006/main">
  <c r="C30" i="4" l="1"/>
  <c r="J32" i="4"/>
  <c r="D30" i="4"/>
  <c r="C25" i="4"/>
  <c r="D25" i="4" s="1"/>
  <c r="K32" i="4" l="1"/>
  <c r="E30" i="4"/>
  <c r="E25" i="4"/>
  <c r="H7" i="4"/>
  <c r="J18" i="4"/>
  <c r="J12" i="4"/>
  <c r="K12" i="4" s="1"/>
  <c r="C12" i="4"/>
  <c r="C18" i="4"/>
  <c r="F30" i="4" l="1"/>
  <c r="G30" i="4" s="1"/>
  <c r="F25" i="4"/>
  <c r="G25" i="4" s="1"/>
  <c r="D7" i="4"/>
  <c r="E7" i="4"/>
  <c r="F7" i="4"/>
  <c r="G7" i="4"/>
  <c r="I7" i="4"/>
  <c r="J20" i="4"/>
  <c r="K20" i="4" s="1"/>
  <c r="D18" i="4"/>
  <c r="D12" i="4"/>
  <c r="H30" i="4" l="1"/>
  <c r="J30" i="4" s="1"/>
  <c r="I30" i="4"/>
  <c r="H25" i="4"/>
  <c r="I25" i="4" s="1"/>
  <c r="E18" i="4"/>
  <c r="E12" i="4"/>
  <c r="F12" i="4" s="1"/>
  <c r="G12" i="4" s="1"/>
  <c r="H12" i="4" s="1"/>
  <c r="D29" i="1"/>
  <c r="F29" i="1" s="1"/>
  <c r="D24" i="1"/>
  <c r="F24" i="1" s="1"/>
  <c r="E17" i="1"/>
  <c r="D17" i="1"/>
  <c r="D12" i="1"/>
  <c r="D7" i="1"/>
  <c r="K30" i="4" l="1"/>
  <c r="K33" i="4" s="1"/>
  <c r="J33" i="4"/>
  <c r="J25" i="4"/>
  <c r="K25" i="4" s="1"/>
  <c r="F18" i="4"/>
  <c r="G18" i="4" s="1"/>
  <c r="H18" i="4" s="1"/>
  <c r="I12" i="4"/>
  <c r="F12" i="1"/>
  <c r="G12" i="1" s="1"/>
  <c r="H12" i="1" s="1"/>
  <c r="G24" i="1"/>
  <c r="H24" i="1" s="1"/>
  <c r="G29" i="1"/>
  <c r="H29" i="1" s="1"/>
  <c r="F17" i="1"/>
  <c r="G17" i="1" s="1"/>
  <c r="H17" i="1" s="1"/>
  <c r="E12" i="1"/>
  <c r="E7" i="1"/>
  <c r="K18" i="4" l="1"/>
  <c r="K21" i="4" s="1"/>
  <c r="J21" i="4"/>
  <c r="I18" i="4"/>
  <c r="I29" i="1"/>
  <c r="I24" i="1"/>
  <c r="I17" i="1"/>
  <c r="J17" i="1"/>
  <c r="I12" i="1"/>
  <c r="F7" i="1"/>
  <c r="G7" i="1" s="1"/>
  <c r="H7" i="1" s="1"/>
  <c r="I7" i="1" l="1"/>
</calcChain>
</file>

<file path=xl/comments1.xml><?xml version="1.0" encoding="utf-8"?>
<comments xmlns="http://schemas.openxmlformats.org/spreadsheetml/2006/main">
  <authors>
    <author>Författare</author>
  </authors>
  <commentList>
    <comment ref="C5" authorId="0">
      <text>
        <r>
          <rPr>
            <b/>
            <sz val="9"/>
            <color indexed="81"/>
            <rFont val="Tahoma"/>
            <family val="2"/>
          </rPr>
          <t>Författare:</t>
        </r>
        <r>
          <rPr>
            <sz val="9"/>
            <color indexed="81"/>
            <rFont val="Tahoma"/>
            <family val="2"/>
          </rPr>
          <t xml:space="preserve">
Considering that it is 100% dry matter (DM).</t>
        </r>
      </text>
    </comment>
    <comment ref="D5"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5" authorId="0">
      <text>
        <r>
          <rPr>
            <b/>
            <sz val="9"/>
            <color indexed="81"/>
            <rFont val="Tahoma"/>
            <family val="2"/>
          </rPr>
          <t>Författare:</t>
        </r>
        <r>
          <rPr>
            <sz val="9"/>
            <color indexed="81"/>
            <rFont val="Tahoma"/>
            <family val="2"/>
          </rPr>
          <t xml:space="preserve">
Calculated from HI. All above-ground biomass that is not grain, i.e., stover for a corn crop (cobs, leaves, stems, etc.).</t>
        </r>
      </text>
    </comment>
    <comment ref="F5"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5" authorId="0">
      <text>
        <r>
          <rPr>
            <b/>
            <sz val="9"/>
            <color indexed="81"/>
            <rFont val="Tahoma"/>
            <family val="2"/>
          </rPr>
          <t>Författare:</t>
        </r>
        <r>
          <rPr>
            <sz val="9"/>
            <color indexed="81"/>
            <rFont val="Tahoma"/>
            <family val="2"/>
          </rPr>
          <t xml:space="preserve">
The amount of roots left in the soil after harvest.</t>
        </r>
      </text>
    </comment>
    <comment ref="H5"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5" authorId="0">
      <text>
        <r>
          <rPr>
            <b/>
            <sz val="9"/>
            <color indexed="81"/>
            <rFont val="Tahoma"/>
            <family val="2"/>
          </rPr>
          <t>Författare:</t>
        </r>
        <r>
          <rPr>
            <sz val="9"/>
            <color indexed="81"/>
            <rFont val="Tahoma"/>
            <family val="2"/>
          </rPr>
          <t xml:space="preserve">
For grain-corn it is the sum of 'above-ground straw' + 'roots' + 'extra-root C'. If you have measured straw you can use these values and add or delete</t>
        </r>
      </text>
    </comment>
    <comment ref="A6" authorId="0">
      <text>
        <r>
          <rPr>
            <b/>
            <sz val="9"/>
            <color indexed="81"/>
            <rFont val="Tahoma"/>
            <family val="2"/>
          </rPr>
          <t>Författare:</t>
        </r>
        <r>
          <rPr>
            <sz val="9"/>
            <color indexed="81"/>
            <rFont val="Tahoma"/>
            <family val="2"/>
          </rPr>
          <t xml:space="preserve">
HARVEST INDEX - the proportion of total C harvested</t>
        </r>
      </text>
    </comment>
    <comment ref="C6" authorId="0">
      <text>
        <r>
          <rPr>
            <b/>
            <sz val="9"/>
            <color indexed="81"/>
            <rFont val="Tahoma"/>
            <family val="2"/>
          </rPr>
          <t>Författare:</t>
        </r>
        <r>
          <rPr>
            <sz val="9"/>
            <color indexed="81"/>
            <rFont val="Tahoma"/>
            <family val="2"/>
          </rPr>
          <t xml:space="preserve">
Note this is as ton/ha
of dry matter</t>
        </r>
      </text>
    </comment>
    <comment ref="D6" authorId="0">
      <text>
        <r>
          <rPr>
            <b/>
            <sz val="9"/>
            <color indexed="81"/>
            <rFont val="Tahoma"/>
            <family val="2"/>
          </rPr>
          <t>Författare:</t>
        </r>
        <r>
          <rPr>
            <sz val="9"/>
            <color indexed="81"/>
            <rFont val="Tahoma"/>
            <family val="2"/>
          </rPr>
          <t xml:space="preserve">
Note this is expressed as kg per m</t>
        </r>
        <r>
          <rPr>
            <vertAlign val="superscript"/>
            <sz val="9"/>
            <color indexed="81"/>
            <rFont val="Tahoma"/>
            <family val="2"/>
          </rPr>
          <t>2</t>
        </r>
      </text>
    </comment>
    <comment ref="A7" authorId="0">
      <text>
        <r>
          <rPr>
            <b/>
            <sz val="9"/>
            <color indexed="81"/>
            <rFont val="Tahoma"/>
            <family val="2"/>
          </rPr>
          <t>Författare:</t>
        </r>
        <r>
          <rPr>
            <sz val="9"/>
            <color indexed="81"/>
            <rFont val="Tahoma"/>
            <family val="2"/>
          </rPr>
          <t xml:space="preserve">
Root/shoot ratio</t>
        </r>
      </text>
    </comment>
    <comment ref="C7" authorId="0">
      <text>
        <r>
          <rPr>
            <b/>
            <sz val="9"/>
            <color indexed="81"/>
            <rFont val="Tahoma"/>
            <family val="2"/>
          </rPr>
          <t>Författare:</t>
        </r>
        <r>
          <rPr>
            <sz val="9"/>
            <color indexed="81"/>
            <rFont val="Tahoma"/>
            <family val="2"/>
          </rPr>
          <t xml:space="preserve">
Here you put your grain yield
</t>
        </r>
      </text>
    </comment>
    <comment ref="A8" authorId="0">
      <text>
        <r>
          <rPr>
            <b/>
            <sz val="9"/>
            <color indexed="81"/>
            <rFont val="Tahoma"/>
            <family val="2"/>
          </rPr>
          <t>Författare:</t>
        </r>
        <r>
          <rPr>
            <sz val="9"/>
            <color indexed="81"/>
            <rFont val="Tahoma"/>
            <family val="2"/>
          </rPr>
          <t xml:space="preserve">
C delivered to soil during growing season as root turnover and exudate - as a proportion of root biomass</t>
        </r>
      </text>
    </comment>
    <comment ref="B8" authorId="0">
      <text>
        <r>
          <rPr>
            <b/>
            <sz val="9"/>
            <color indexed="81"/>
            <rFont val="Tahoma"/>
            <family val="2"/>
          </rPr>
          <t>Författare:</t>
        </r>
        <r>
          <rPr>
            <sz val="9"/>
            <color indexed="81"/>
            <rFont val="Tahoma"/>
            <family val="2"/>
          </rPr>
          <t xml:space="preserve">
The proportion of extra-root C compared to root biomass</t>
        </r>
      </text>
    </comment>
    <comment ref="C10" authorId="0">
      <text>
        <r>
          <rPr>
            <b/>
            <sz val="9"/>
            <color indexed="81"/>
            <rFont val="Tahoma"/>
            <family val="2"/>
          </rPr>
          <t>Författare:</t>
        </r>
        <r>
          <rPr>
            <sz val="9"/>
            <color indexed="81"/>
            <rFont val="Tahoma"/>
            <family val="2"/>
          </rPr>
          <t xml:space="preserve">
Considering that it is 100% dry matter (DM).</t>
        </r>
      </text>
    </comment>
    <comment ref="D10"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10" authorId="0">
      <text>
        <r>
          <rPr>
            <b/>
            <sz val="9"/>
            <color indexed="81"/>
            <rFont val="Tahoma"/>
            <family val="2"/>
          </rPr>
          <t>Författare:</t>
        </r>
        <r>
          <rPr>
            <sz val="9"/>
            <color indexed="81"/>
            <rFont val="Tahoma"/>
            <family val="2"/>
          </rPr>
          <t xml:space="preserve">
Calculated from HI. All above-ground biomass that is not grain, i.e., stover for a soybean crop (leaves, stems, etc.).</t>
        </r>
      </text>
    </comment>
    <comment ref="F10"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10" authorId="0">
      <text>
        <r>
          <rPr>
            <b/>
            <sz val="9"/>
            <color indexed="81"/>
            <rFont val="Tahoma"/>
            <family val="2"/>
          </rPr>
          <t>Författare:</t>
        </r>
        <r>
          <rPr>
            <sz val="9"/>
            <color indexed="81"/>
            <rFont val="Tahoma"/>
            <family val="2"/>
          </rPr>
          <t xml:space="preserve">
The amount of roots left in the soil after harvest.</t>
        </r>
      </text>
    </comment>
    <comment ref="H10"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10" authorId="0">
      <text>
        <r>
          <rPr>
            <b/>
            <sz val="9"/>
            <color indexed="81"/>
            <rFont val="Tahoma"/>
            <family val="2"/>
          </rPr>
          <t>Författare:</t>
        </r>
        <r>
          <rPr>
            <sz val="9"/>
            <color indexed="81"/>
            <rFont val="Tahoma"/>
            <family val="2"/>
          </rPr>
          <t xml:space="preserve">
For soybeans it is the sum of 'above-ground straw' + 'roots' + 'extra-root C'.</t>
        </r>
      </text>
    </comment>
    <comment ref="C15" authorId="0">
      <text>
        <r>
          <rPr>
            <b/>
            <sz val="9"/>
            <color indexed="81"/>
            <rFont val="Tahoma"/>
            <family val="2"/>
          </rPr>
          <t>Författare:</t>
        </r>
        <r>
          <rPr>
            <sz val="9"/>
            <color indexed="81"/>
            <rFont val="Tahoma"/>
            <family val="2"/>
          </rPr>
          <t xml:space="preserve">
Considering that it is 100% dry matter (DM).</t>
        </r>
      </text>
    </comment>
    <comment ref="D15"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15" authorId="0">
      <text>
        <r>
          <rPr>
            <b/>
            <sz val="9"/>
            <color indexed="81"/>
            <rFont val="Tahoma"/>
            <family val="2"/>
          </rPr>
          <t>Författare:</t>
        </r>
        <r>
          <rPr>
            <sz val="9"/>
            <color indexed="81"/>
            <rFont val="Tahoma"/>
            <family val="2"/>
          </rPr>
          <t xml:space="preserve">
Calculated from HI. All above-ground biomass that is not grain, i.e., for a sorghum crop (leaves, stems, etc.).</t>
        </r>
      </text>
    </comment>
    <comment ref="F15"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15" authorId="0">
      <text>
        <r>
          <rPr>
            <b/>
            <sz val="9"/>
            <color indexed="81"/>
            <rFont val="Tahoma"/>
            <family val="2"/>
          </rPr>
          <t>Författare:</t>
        </r>
        <r>
          <rPr>
            <sz val="9"/>
            <color indexed="81"/>
            <rFont val="Tahoma"/>
            <family val="2"/>
          </rPr>
          <t xml:space="preserve">
The amount of roots left in the soil after harvest.</t>
        </r>
      </text>
    </comment>
    <comment ref="H15"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15" authorId="0">
      <text>
        <r>
          <rPr>
            <b/>
            <sz val="9"/>
            <color indexed="81"/>
            <rFont val="Tahoma"/>
            <family val="2"/>
          </rPr>
          <t>Författare:</t>
        </r>
        <r>
          <rPr>
            <sz val="9"/>
            <color indexed="81"/>
            <rFont val="Tahoma"/>
            <family val="2"/>
          </rPr>
          <t xml:space="preserve">
For grain-sorghum it is the sum of 'above-grund straw' + 'roots' + 'extra-root C'.</t>
        </r>
      </text>
    </comment>
    <comment ref="J15" authorId="0">
      <text>
        <r>
          <rPr>
            <b/>
            <sz val="9"/>
            <color indexed="81"/>
            <rFont val="Tahoma"/>
            <family val="2"/>
          </rPr>
          <t>Författare:</t>
        </r>
        <r>
          <rPr>
            <sz val="9"/>
            <color indexed="81"/>
            <rFont val="Tahoma"/>
            <family val="2"/>
          </rPr>
          <t xml:space="preserve">
Adapted column that considers that, e.g., 25% of the straw is left as stubble.</t>
        </r>
      </text>
    </comment>
    <comment ref="C22" authorId="0">
      <text>
        <r>
          <rPr>
            <b/>
            <sz val="9"/>
            <color indexed="81"/>
            <rFont val="Tahoma"/>
            <family val="2"/>
          </rPr>
          <t>Författare:</t>
        </r>
        <r>
          <rPr>
            <sz val="9"/>
            <color indexed="81"/>
            <rFont val="Tahoma"/>
            <family val="2"/>
          </rPr>
          <t xml:space="preserve">
Considering that it is 100% dry matter (DM).</t>
        </r>
      </text>
    </comment>
    <comment ref="D22"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F22" authorId="0">
      <text>
        <r>
          <rPr>
            <b/>
            <sz val="9"/>
            <color indexed="81"/>
            <rFont val="Tahoma"/>
            <family val="2"/>
          </rPr>
          <t>Författare:</t>
        </r>
        <r>
          <rPr>
            <sz val="9"/>
            <color indexed="81"/>
            <rFont val="Tahoma"/>
            <family val="2"/>
          </rPr>
          <t xml:space="preserve">
In this case it is the same as the yield. This total above-ground biomass, defined as shoot (S) that we use in the R:S relationship to determine the root (R) biomass.</t>
        </r>
      </text>
    </comment>
    <comment ref="G22" authorId="0">
      <text>
        <r>
          <rPr>
            <b/>
            <sz val="9"/>
            <color indexed="81"/>
            <rFont val="Tahoma"/>
            <family val="2"/>
          </rPr>
          <t>Författare:</t>
        </r>
        <r>
          <rPr>
            <sz val="9"/>
            <color indexed="81"/>
            <rFont val="Tahoma"/>
            <family val="2"/>
          </rPr>
          <t xml:space="preserve">
The amount of roots left in the soil after harvest.</t>
        </r>
      </text>
    </comment>
    <comment ref="H22"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22" authorId="0">
      <text>
        <r>
          <rPr>
            <b/>
            <sz val="9"/>
            <color indexed="81"/>
            <rFont val="Tahoma"/>
            <family val="2"/>
          </rPr>
          <t>Författare:</t>
        </r>
        <r>
          <rPr>
            <sz val="9"/>
            <color indexed="81"/>
            <rFont val="Tahoma"/>
            <family val="2"/>
          </rPr>
          <t xml:space="preserve">
It is the sum of 'roots' + 'extra-root C' + 'amount of silage left as stubble', in this example assumed to be 15%.</t>
        </r>
      </text>
    </comment>
    <comment ref="C27" authorId="0">
      <text>
        <r>
          <rPr>
            <b/>
            <sz val="9"/>
            <color indexed="81"/>
            <rFont val="Tahoma"/>
            <family val="2"/>
          </rPr>
          <t>Författare:</t>
        </r>
        <r>
          <rPr>
            <sz val="9"/>
            <color indexed="81"/>
            <rFont val="Tahoma"/>
            <family val="2"/>
          </rPr>
          <t xml:space="preserve">
Considering that it is 100% dry matter (DM).</t>
        </r>
      </text>
    </comment>
    <comment ref="D27"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F27" authorId="0">
      <text>
        <r>
          <rPr>
            <b/>
            <sz val="9"/>
            <color indexed="81"/>
            <rFont val="Tahoma"/>
            <family val="2"/>
          </rPr>
          <t>Författare:</t>
        </r>
        <r>
          <rPr>
            <sz val="9"/>
            <color indexed="81"/>
            <rFont val="Tahoma"/>
            <family val="2"/>
          </rPr>
          <t xml:space="preserve">
In this case it is the same as the yield. This total above-ground biomass, defined as shoot (S) that we use in the R:S relationship to determine the root (R) biomass.</t>
        </r>
      </text>
    </comment>
    <comment ref="G27" authorId="0">
      <text>
        <r>
          <rPr>
            <b/>
            <sz val="9"/>
            <color indexed="81"/>
            <rFont val="Tahoma"/>
            <family val="2"/>
          </rPr>
          <t>Författare:</t>
        </r>
        <r>
          <rPr>
            <sz val="9"/>
            <color indexed="81"/>
            <rFont val="Tahoma"/>
            <family val="2"/>
          </rPr>
          <t xml:space="preserve">
The amount of roots left in the soil after harvest.</t>
        </r>
      </text>
    </comment>
    <comment ref="H27"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27" authorId="0">
      <text>
        <r>
          <rPr>
            <b/>
            <sz val="9"/>
            <color indexed="81"/>
            <rFont val="Tahoma"/>
            <family val="2"/>
          </rPr>
          <t>Författare:</t>
        </r>
        <r>
          <rPr>
            <sz val="9"/>
            <color indexed="81"/>
            <rFont val="Tahoma"/>
            <family val="2"/>
          </rPr>
          <t xml:space="preserve">
It is the sum of 'roots' + 'extra-root C' + 'amount of silage left as stubble', in this example assumed to be 15%.</t>
        </r>
      </text>
    </comment>
    <comment ref="T33" authorId="0">
      <text>
        <r>
          <rPr>
            <b/>
            <sz val="9"/>
            <color indexed="81"/>
            <rFont val="Tahoma"/>
            <family val="2"/>
          </rPr>
          <t>Författare:</t>
        </r>
        <r>
          <rPr>
            <sz val="9"/>
            <color indexed="81"/>
            <rFont val="Tahoma"/>
            <family val="2"/>
          </rPr>
          <t xml:space="preserve">
Use R:S = 0.26.</t>
        </r>
      </text>
    </comment>
    <comment ref="Z33" authorId="0">
      <text>
        <r>
          <rPr>
            <b/>
            <sz val="9"/>
            <color indexed="81"/>
            <rFont val="Tahoma"/>
            <family val="2"/>
          </rPr>
          <t>Författare:</t>
        </r>
        <r>
          <rPr>
            <sz val="9"/>
            <color indexed="81"/>
            <rFont val="Tahoma"/>
            <family val="2"/>
          </rPr>
          <t xml:space="preserve">
Use the same as for the other crops, i.e., 65%.</t>
        </r>
      </text>
    </comment>
  </commentList>
</comments>
</file>

<file path=xl/comments2.xml><?xml version="1.0" encoding="utf-8"?>
<comments xmlns="http://schemas.openxmlformats.org/spreadsheetml/2006/main">
  <authors>
    <author>Författare</author>
  </authors>
  <commentList>
    <comment ref="C5" authorId="0">
      <text>
        <r>
          <rPr>
            <b/>
            <sz val="9"/>
            <color indexed="81"/>
            <rFont val="Tahoma"/>
            <family val="2"/>
          </rPr>
          <t>Författare:</t>
        </r>
        <r>
          <rPr>
            <sz val="9"/>
            <color indexed="81"/>
            <rFont val="Tahoma"/>
            <family val="2"/>
          </rPr>
          <t xml:space="preserve">
Considering that it is 100% dry matter (DM).</t>
        </r>
      </text>
    </comment>
    <comment ref="D5"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5" authorId="0">
      <text>
        <r>
          <rPr>
            <b/>
            <sz val="9"/>
            <color indexed="81"/>
            <rFont val="Tahoma"/>
            <family val="2"/>
          </rPr>
          <t>Författare:</t>
        </r>
        <r>
          <rPr>
            <sz val="9"/>
            <color indexed="81"/>
            <rFont val="Tahoma"/>
            <family val="2"/>
          </rPr>
          <t xml:space="preserve">
Calculated from HI. All above-ground biomass that is not grain, i.e., stover for a corn crop (cobs, leaves, stems, etc.).</t>
        </r>
      </text>
    </comment>
    <comment ref="F5"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5" authorId="0">
      <text>
        <r>
          <rPr>
            <b/>
            <sz val="9"/>
            <color indexed="81"/>
            <rFont val="Tahoma"/>
            <family val="2"/>
          </rPr>
          <t>Författare:</t>
        </r>
        <r>
          <rPr>
            <sz val="9"/>
            <color indexed="81"/>
            <rFont val="Tahoma"/>
            <family val="2"/>
          </rPr>
          <t xml:space="preserve">
The amount of roots left in the soil after harvest.</t>
        </r>
      </text>
    </comment>
    <comment ref="H5"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5" authorId="0">
      <text>
        <r>
          <rPr>
            <b/>
            <sz val="9"/>
            <color indexed="81"/>
            <rFont val="Tahoma"/>
            <family val="2"/>
          </rPr>
          <t>Författare:</t>
        </r>
        <r>
          <rPr>
            <sz val="9"/>
            <color indexed="81"/>
            <rFont val="Tahoma"/>
            <family val="2"/>
          </rPr>
          <t xml:space="preserve">
For grain-corn it is the sum of 'above-ground straw' + 'roots' + 'extra-root C'. If you have measured straw you can use these values and add or delete</t>
        </r>
      </text>
    </comment>
    <comment ref="A6" authorId="0">
      <text>
        <r>
          <rPr>
            <b/>
            <sz val="9"/>
            <color indexed="81"/>
            <rFont val="Tahoma"/>
            <family val="2"/>
          </rPr>
          <t>Författare:</t>
        </r>
        <r>
          <rPr>
            <sz val="9"/>
            <color indexed="81"/>
            <rFont val="Tahoma"/>
            <family val="2"/>
          </rPr>
          <t xml:space="preserve">
HARVEST INDEX - the proportion of total C harvested</t>
        </r>
      </text>
    </comment>
    <comment ref="C6" authorId="0">
      <text>
        <r>
          <rPr>
            <b/>
            <sz val="9"/>
            <color indexed="81"/>
            <rFont val="Tahoma"/>
            <family val="2"/>
          </rPr>
          <t>Författare:</t>
        </r>
        <r>
          <rPr>
            <sz val="9"/>
            <color indexed="81"/>
            <rFont val="Tahoma"/>
            <family val="2"/>
          </rPr>
          <t xml:space="preserve">
Note this is as ton/ha
of dry matter</t>
        </r>
      </text>
    </comment>
    <comment ref="D6" authorId="0">
      <text>
        <r>
          <rPr>
            <b/>
            <sz val="9"/>
            <color indexed="81"/>
            <rFont val="Tahoma"/>
            <family val="2"/>
          </rPr>
          <t>Författare:</t>
        </r>
        <r>
          <rPr>
            <sz val="9"/>
            <color indexed="81"/>
            <rFont val="Tahoma"/>
            <family val="2"/>
          </rPr>
          <t xml:space="preserve">
Note this is expressed as kg per m</t>
        </r>
        <r>
          <rPr>
            <vertAlign val="superscript"/>
            <sz val="9"/>
            <color indexed="81"/>
            <rFont val="Tahoma"/>
            <family val="2"/>
          </rPr>
          <t>2</t>
        </r>
      </text>
    </comment>
    <comment ref="A7" authorId="0">
      <text>
        <r>
          <rPr>
            <b/>
            <sz val="9"/>
            <color indexed="81"/>
            <rFont val="Tahoma"/>
            <family val="2"/>
          </rPr>
          <t>Författare:</t>
        </r>
        <r>
          <rPr>
            <sz val="9"/>
            <color indexed="81"/>
            <rFont val="Tahoma"/>
            <family val="2"/>
          </rPr>
          <t xml:space="preserve">
Root/shoot ratio</t>
        </r>
      </text>
    </comment>
    <comment ref="C7" authorId="0">
      <text>
        <r>
          <rPr>
            <b/>
            <sz val="9"/>
            <color indexed="81"/>
            <rFont val="Tahoma"/>
            <family val="2"/>
          </rPr>
          <t>Författare:</t>
        </r>
        <r>
          <rPr>
            <sz val="9"/>
            <color indexed="81"/>
            <rFont val="Tahoma"/>
            <family val="2"/>
          </rPr>
          <t xml:space="preserve">
Here you put your grain yield
</t>
        </r>
      </text>
    </comment>
    <comment ref="A8" authorId="0">
      <text>
        <r>
          <rPr>
            <b/>
            <sz val="9"/>
            <color indexed="81"/>
            <rFont val="Tahoma"/>
            <family val="2"/>
          </rPr>
          <t>Författare:</t>
        </r>
        <r>
          <rPr>
            <sz val="9"/>
            <color indexed="81"/>
            <rFont val="Tahoma"/>
            <family val="2"/>
          </rPr>
          <t xml:space="preserve">
C delivered to soil during growing season as root turnover and exudate - as a proportion of root biomass</t>
        </r>
      </text>
    </comment>
    <comment ref="B8" authorId="0">
      <text>
        <r>
          <rPr>
            <b/>
            <sz val="9"/>
            <color indexed="81"/>
            <rFont val="Tahoma"/>
            <family val="2"/>
          </rPr>
          <t>Författare:</t>
        </r>
        <r>
          <rPr>
            <sz val="9"/>
            <color indexed="81"/>
            <rFont val="Tahoma"/>
            <family val="2"/>
          </rPr>
          <t xml:space="preserve">
The proportion of extra-root C compared to root biomass</t>
        </r>
      </text>
    </comment>
    <comment ref="C10" authorId="0">
      <text>
        <r>
          <rPr>
            <b/>
            <sz val="9"/>
            <color indexed="81"/>
            <rFont val="Tahoma"/>
            <family val="2"/>
          </rPr>
          <t>Författare:</t>
        </r>
        <r>
          <rPr>
            <sz val="9"/>
            <color indexed="81"/>
            <rFont val="Tahoma"/>
            <family val="2"/>
          </rPr>
          <t xml:space="preserve">
Considering that it is 100% dry matter (DM).</t>
        </r>
      </text>
    </comment>
    <comment ref="D10"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10" authorId="0">
      <text>
        <r>
          <rPr>
            <b/>
            <sz val="9"/>
            <color indexed="81"/>
            <rFont val="Tahoma"/>
            <family val="2"/>
          </rPr>
          <t>Författare:</t>
        </r>
        <r>
          <rPr>
            <sz val="9"/>
            <color indexed="81"/>
            <rFont val="Tahoma"/>
            <family val="2"/>
          </rPr>
          <t xml:space="preserve">
Calculated from HI. All above-ground biomass that is not grain, i.e., stover for a corn crop (cobs, leaves, stems, etc.).</t>
        </r>
      </text>
    </comment>
    <comment ref="F10"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10" authorId="0">
      <text>
        <r>
          <rPr>
            <b/>
            <sz val="9"/>
            <color indexed="81"/>
            <rFont val="Tahoma"/>
            <family val="2"/>
          </rPr>
          <t>Författare:</t>
        </r>
        <r>
          <rPr>
            <sz val="9"/>
            <color indexed="81"/>
            <rFont val="Tahoma"/>
            <family val="2"/>
          </rPr>
          <t xml:space="preserve">
The amount of roots left in the soil after harvest.</t>
        </r>
      </text>
    </comment>
    <comment ref="H10"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10" authorId="0">
      <text>
        <r>
          <rPr>
            <b/>
            <sz val="9"/>
            <color indexed="81"/>
            <rFont val="Tahoma"/>
            <family val="2"/>
          </rPr>
          <t>Författare:</t>
        </r>
        <r>
          <rPr>
            <sz val="9"/>
            <color indexed="81"/>
            <rFont val="Tahoma"/>
            <family val="2"/>
          </rPr>
          <t xml:space="preserve">
For grain-corn it is the sum of 'above-ground straw' + 'roots' + 'extra-root C'. If you have measured straw you can use these values and add or delete</t>
        </r>
      </text>
    </comment>
    <comment ref="J10" authorId="0">
      <text>
        <r>
          <rPr>
            <b/>
            <sz val="9"/>
            <color indexed="81"/>
            <rFont val="Tahoma"/>
            <family val="2"/>
          </rPr>
          <t>Författare:</t>
        </r>
        <r>
          <rPr>
            <sz val="9"/>
            <color indexed="81"/>
            <rFont val="Tahoma"/>
            <family val="2"/>
          </rPr>
          <t xml:space="preserve">
Only inputs from roots in control</t>
        </r>
      </text>
    </comment>
    <comment ref="A11" authorId="0">
      <text>
        <r>
          <rPr>
            <b/>
            <sz val="9"/>
            <color indexed="81"/>
            <rFont val="Tahoma"/>
            <family val="2"/>
          </rPr>
          <t>Författare:</t>
        </r>
        <r>
          <rPr>
            <sz val="9"/>
            <color indexed="81"/>
            <rFont val="Tahoma"/>
            <family val="2"/>
          </rPr>
          <t xml:space="preserve">
HARVEST INDEX - the proportion of total C harvested</t>
        </r>
      </text>
    </comment>
    <comment ref="C11" authorId="0">
      <text>
        <r>
          <rPr>
            <b/>
            <sz val="9"/>
            <color indexed="81"/>
            <rFont val="Tahoma"/>
            <family val="2"/>
          </rPr>
          <t>Författare:</t>
        </r>
        <r>
          <rPr>
            <sz val="9"/>
            <color indexed="81"/>
            <rFont val="Tahoma"/>
            <family val="2"/>
          </rPr>
          <t xml:space="preserve">
Note this is as ton/ha
of dry matter</t>
        </r>
      </text>
    </comment>
    <comment ref="D11" authorId="0">
      <text>
        <r>
          <rPr>
            <b/>
            <sz val="9"/>
            <color indexed="81"/>
            <rFont val="Tahoma"/>
            <family val="2"/>
          </rPr>
          <t>Författare:</t>
        </r>
        <r>
          <rPr>
            <sz val="9"/>
            <color indexed="81"/>
            <rFont val="Tahoma"/>
            <family val="2"/>
          </rPr>
          <t xml:space="preserve">
Note this is expressed as kg per m</t>
        </r>
        <r>
          <rPr>
            <vertAlign val="superscript"/>
            <sz val="9"/>
            <color indexed="81"/>
            <rFont val="Tahoma"/>
            <family val="2"/>
          </rPr>
          <t>2</t>
        </r>
      </text>
    </comment>
    <comment ref="A12" authorId="0">
      <text>
        <r>
          <rPr>
            <b/>
            <sz val="9"/>
            <color indexed="81"/>
            <rFont val="Tahoma"/>
            <family val="2"/>
          </rPr>
          <t>Författare:</t>
        </r>
        <r>
          <rPr>
            <sz val="9"/>
            <color indexed="81"/>
            <rFont val="Tahoma"/>
            <family val="2"/>
          </rPr>
          <t xml:space="preserve">
Root/shoot ratio</t>
        </r>
      </text>
    </comment>
    <comment ref="C12" authorId="0">
      <text>
        <r>
          <rPr>
            <b/>
            <sz val="9"/>
            <color indexed="81"/>
            <rFont val="Tahoma"/>
            <family val="2"/>
          </rPr>
          <t>Författare:</t>
        </r>
        <r>
          <rPr>
            <sz val="9"/>
            <color indexed="81"/>
            <rFont val="Tahoma"/>
            <family val="2"/>
          </rPr>
          <t xml:space="preserve">
Here you put your grain yield
</t>
        </r>
      </text>
    </comment>
    <comment ref="A13" authorId="0">
      <text>
        <r>
          <rPr>
            <b/>
            <sz val="9"/>
            <color indexed="81"/>
            <rFont val="Tahoma"/>
            <family val="2"/>
          </rPr>
          <t>Författare:</t>
        </r>
        <r>
          <rPr>
            <sz val="9"/>
            <color indexed="81"/>
            <rFont val="Tahoma"/>
            <family val="2"/>
          </rPr>
          <t xml:space="preserve">
C delivered to soil during growing season as root turnover and exudate - as a proportion of root biomass</t>
        </r>
      </text>
    </comment>
    <comment ref="B13" authorId="0">
      <text>
        <r>
          <rPr>
            <b/>
            <sz val="9"/>
            <color indexed="81"/>
            <rFont val="Tahoma"/>
            <family val="2"/>
          </rPr>
          <t>Författare:</t>
        </r>
        <r>
          <rPr>
            <sz val="9"/>
            <color indexed="81"/>
            <rFont val="Tahoma"/>
            <family val="2"/>
          </rPr>
          <t xml:space="preserve">
The proportion of extra-root C compared to root biomass</t>
        </r>
      </text>
    </comment>
    <comment ref="C16" authorId="0">
      <text>
        <r>
          <rPr>
            <b/>
            <sz val="9"/>
            <color indexed="81"/>
            <rFont val="Tahoma"/>
            <family val="2"/>
          </rPr>
          <t>Författare:</t>
        </r>
        <r>
          <rPr>
            <sz val="9"/>
            <color indexed="81"/>
            <rFont val="Tahoma"/>
            <family val="2"/>
          </rPr>
          <t xml:space="preserve">
Considering that it is 100% dry matter (DM).</t>
        </r>
      </text>
    </comment>
    <comment ref="D16"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16" authorId="0">
      <text>
        <r>
          <rPr>
            <b/>
            <sz val="9"/>
            <color indexed="81"/>
            <rFont val="Tahoma"/>
            <family val="2"/>
          </rPr>
          <t>Författare:</t>
        </r>
        <r>
          <rPr>
            <sz val="9"/>
            <color indexed="81"/>
            <rFont val="Tahoma"/>
            <family val="2"/>
          </rPr>
          <t xml:space="preserve">
Calculated from HI. All above-ground biomass that is not grain, i.e., stover for a corn crop (cobs, leaves, stems, etc.).</t>
        </r>
      </text>
    </comment>
    <comment ref="F16"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16" authorId="0">
      <text>
        <r>
          <rPr>
            <b/>
            <sz val="9"/>
            <color indexed="81"/>
            <rFont val="Tahoma"/>
            <family val="2"/>
          </rPr>
          <t>Författare:</t>
        </r>
        <r>
          <rPr>
            <sz val="9"/>
            <color indexed="81"/>
            <rFont val="Tahoma"/>
            <family val="2"/>
          </rPr>
          <t xml:space="preserve">
The amount of roots left in the soil after harvest.</t>
        </r>
      </text>
    </comment>
    <comment ref="H16"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16" authorId="0">
      <text>
        <r>
          <rPr>
            <b/>
            <sz val="9"/>
            <color indexed="81"/>
            <rFont val="Tahoma"/>
            <family val="2"/>
          </rPr>
          <t>Författare:</t>
        </r>
        <r>
          <rPr>
            <sz val="9"/>
            <color indexed="81"/>
            <rFont val="Tahoma"/>
            <family val="2"/>
          </rPr>
          <t xml:space="preserve">
For grain-corn it is the sum of 'above-ground straw' + 'roots' + 'extra-root C'. If you have measured straw you can use these values and add or delete</t>
        </r>
      </text>
    </comment>
    <comment ref="J16" authorId="0">
      <text>
        <r>
          <rPr>
            <b/>
            <sz val="9"/>
            <color indexed="81"/>
            <rFont val="Tahoma"/>
            <family val="2"/>
          </rPr>
          <t>Författare:</t>
        </r>
        <r>
          <rPr>
            <sz val="9"/>
            <color indexed="81"/>
            <rFont val="Tahoma"/>
            <family val="2"/>
          </rPr>
          <t xml:space="preserve">
Only inputs from roots in control</t>
        </r>
      </text>
    </comment>
    <comment ref="A17" authorId="0">
      <text>
        <r>
          <rPr>
            <b/>
            <sz val="9"/>
            <color indexed="81"/>
            <rFont val="Tahoma"/>
            <family val="2"/>
          </rPr>
          <t>Författare:</t>
        </r>
        <r>
          <rPr>
            <sz val="9"/>
            <color indexed="81"/>
            <rFont val="Tahoma"/>
            <family val="2"/>
          </rPr>
          <t xml:space="preserve">
HARVEST INDEX - the proportion of total C harvested</t>
        </r>
      </text>
    </comment>
    <comment ref="C17" authorId="0">
      <text>
        <r>
          <rPr>
            <b/>
            <sz val="9"/>
            <color indexed="81"/>
            <rFont val="Tahoma"/>
            <family val="2"/>
          </rPr>
          <t>Författare:</t>
        </r>
        <r>
          <rPr>
            <sz val="9"/>
            <color indexed="81"/>
            <rFont val="Tahoma"/>
            <family val="2"/>
          </rPr>
          <t xml:space="preserve">
Note this is as ton/ha
of dry matter</t>
        </r>
      </text>
    </comment>
    <comment ref="D17" authorId="0">
      <text>
        <r>
          <rPr>
            <b/>
            <sz val="9"/>
            <color indexed="81"/>
            <rFont val="Tahoma"/>
            <family val="2"/>
          </rPr>
          <t>Författare:</t>
        </r>
        <r>
          <rPr>
            <sz val="9"/>
            <color indexed="81"/>
            <rFont val="Tahoma"/>
            <family val="2"/>
          </rPr>
          <t xml:space="preserve">
Note this is expressed as kg per m</t>
        </r>
        <r>
          <rPr>
            <vertAlign val="superscript"/>
            <sz val="9"/>
            <color indexed="81"/>
            <rFont val="Tahoma"/>
            <family val="2"/>
          </rPr>
          <t>2</t>
        </r>
      </text>
    </comment>
    <comment ref="A18" authorId="0">
      <text>
        <r>
          <rPr>
            <b/>
            <sz val="9"/>
            <color indexed="81"/>
            <rFont val="Tahoma"/>
            <family val="2"/>
          </rPr>
          <t>Författare:</t>
        </r>
        <r>
          <rPr>
            <sz val="9"/>
            <color indexed="81"/>
            <rFont val="Tahoma"/>
            <family val="2"/>
          </rPr>
          <t xml:space="preserve">
Root/shoot ratio</t>
        </r>
      </text>
    </comment>
    <comment ref="A19" authorId="0">
      <text>
        <r>
          <rPr>
            <b/>
            <sz val="9"/>
            <color indexed="81"/>
            <rFont val="Tahoma"/>
            <family val="2"/>
          </rPr>
          <t>Författare:</t>
        </r>
        <r>
          <rPr>
            <sz val="9"/>
            <color indexed="81"/>
            <rFont val="Tahoma"/>
            <family val="2"/>
          </rPr>
          <t xml:space="preserve">
C delivered to soil during growing season as root turnover and exudate - as a proportion of root biomass</t>
        </r>
      </text>
    </comment>
    <comment ref="B19" authorId="0">
      <text>
        <r>
          <rPr>
            <b/>
            <sz val="9"/>
            <color indexed="81"/>
            <rFont val="Tahoma"/>
            <family val="2"/>
          </rPr>
          <t>Författare:</t>
        </r>
        <r>
          <rPr>
            <sz val="9"/>
            <color indexed="81"/>
            <rFont val="Tahoma"/>
            <family val="2"/>
          </rPr>
          <t xml:space="preserve">
The proportion of extra-root C compared to root biomass</t>
        </r>
      </text>
    </comment>
    <comment ref="A20" authorId="0">
      <text>
        <r>
          <rPr>
            <b/>
            <sz val="9"/>
            <color indexed="81"/>
            <rFont val="Tahoma"/>
            <family val="2"/>
          </rPr>
          <t>Författare:</t>
        </r>
        <r>
          <rPr>
            <sz val="9"/>
            <color indexed="81"/>
            <rFont val="Tahoma"/>
            <family val="2"/>
          </rPr>
          <t xml:space="preserve">
maize stover C into soil 
kg C/ m2</t>
        </r>
      </text>
    </comment>
    <comment ref="B20" authorId="0">
      <text>
        <r>
          <rPr>
            <b/>
            <sz val="9"/>
            <color indexed="81"/>
            <rFont val="Tahoma"/>
            <family val="2"/>
          </rPr>
          <t>Författare:</t>
        </r>
        <r>
          <rPr>
            <sz val="9"/>
            <color indexed="81"/>
            <rFont val="Tahoma"/>
            <family val="2"/>
          </rPr>
          <t xml:space="preserve">
From Gentile et al</t>
        </r>
      </text>
    </comment>
    <comment ref="C23" authorId="0">
      <text>
        <r>
          <rPr>
            <b/>
            <sz val="9"/>
            <color indexed="81"/>
            <rFont val="Tahoma"/>
            <family val="2"/>
          </rPr>
          <t>Författare:</t>
        </r>
        <r>
          <rPr>
            <sz val="9"/>
            <color indexed="81"/>
            <rFont val="Tahoma"/>
            <family val="2"/>
          </rPr>
          <t xml:space="preserve">
Considering that it is 100% dry matter (DM).</t>
        </r>
      </text>
    </comment>
    <comment ref="D23"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23" authorId="0">
      <text>
        <r>
          <rPr>
            <b/>
            <sz val="9"/>
            <color indexed="81"/>
            <rFont val="Tahoma"/>
            <family val="2"/>
          </rPr>
          <t>Författare:</t>
        </r>
        <r>
          <rPr>
            <sz val="9"/>
            <color indexed="81"/>
            <rFont val="Tahoma"/>
            <family val="2"/>
          </rPr>
          <t xml:space="preserve">
Calculated from HI. All above-ground biomass that is not grain, i.e., stover for a corn crop (cobs, leaves, stems, etc.).</t>
        </r>
      </text>
    </comment>
    <comment ref="F23"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23" authorId="0">
      <text>
        <r>
          <rPr>
            <b/>
            <sz val="9"/>
            <color indexed="81"/>
            <rFont val="Tahoma"/>
            <family val="2"/>
          </rPr>
          <t>Författare:</t>
        </r>
        <r>
          <rPr>
            <sz val="9"/>
            <color indexed="81"/>
            <rFont val="Tahoma"/>
            <family val="2"/>
          </rPr>
          <t xml:space="preserve">
The amount of roots left in the soil after harvest.</t>
        </r>
      </text>
    </comment>
    <comment ref="H23"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23" authorId="0">
      <text>
        <r>
          <rPr>
            <b/>
            <sz val="9"/>
            <color indexed="81"/>
            <rFont val="Tahoma"/>
            <family val="2"/>
          </rPr>
          <t>Författare:</t>
        </r>
        <r>
          <rPr>
            <sz val="9"/>
            <color indexed="81"/>
            <rFont val="Tahoma"/>
            <family val="2"/>
          </rPr>
          <t xml:space="preserve">
For grain-corn it is the sum of 'above-ground straw' + 'roots' + 'extra-root C'. If you have measured straw you can use these values and add or delete</t>
        </r>
      </text>
    </comment>
    <comment ref="J23" authorId="0">
      <text>
        <r>
          <rPr>
            <b/>
            <sz val="9"/>
            <color indexed="81"/>
            <rFont val="Tahoma"/>
            <family val="2"/>
          </rPr>
          <t>Författare:</t>
        </r>
        <r>
          <rPr>
            <sz val="9"/>
            <color indexed="81"/>
            <rFont val="Tahoma"/>
            <family val="2"/>
          </rPr>
          <t xml:space="preserve">
Only inputs from roots in control</t>
        </r>
      </text>
    </comment>
    <comment ref="A24" authorId="0">
      <text>
        <r>
          <rPr>
            <b/>
            <sz val="9"/>
            <color indexed="81"/>
            <rFont val="Tahoma"/>
            <family val="2"/>
          </rPr>
          <t>Författare:</t>
        </r>
        <r>
          <rPr>
            <sz val="9"/>
            <color indexed="81"/>
            <rFont val="Tahoma"/>
            <family val="2"/>
          </rPr>
          <t xml:space="preserve">
HARVEST INDEX - the proportion of total C harvested</t>
        </r>
      </text>
    </comment>
    <comment ref="C24" authorId="0">
      <text>
        <r>
          <rPr>
            <b/>
            <sz val="9"/>
            <color indexed="81"/>
            <rFont val="Tahoma"/>
            <family val="2"/>
          </rPr>
          <t>Författare:</t>
        </r>
        <r>
          <rPr>
            <sz val="9"/>
            <color indexed="81"/>
            <rFont val="Tahoma"/>
            <family val="2"/>
          </rPr>
          <t xml:space="preserve">
Note this is as ton/ha
of dry matter</t>
        </r>
      </text>
    </comment>
    <comment ref="D24" authorId="0">
      <text>
        <r>
          <rPr>
            <b/>
            <sz val="9"/>
            <color indexed="81"/>
            <rFont val="Tahoma"/>
            <family val="2"/>
          </rPr>
          <t>Författare:</t>
        </r>
        <r>
          <rPr>
            <sz val="9"/>
            <color indexed="81"/>
            <rFont val="Tahoma"/>
            <family val="2"/>
          </rPr>
          <t xml:space="preserve">
Note this is expressed as kg per m</t>
        </r>
        <r>
          <rPr>
            <vertAlign val="superscript"/>
            <sz val="9"/>
            <color indexed="81"/>
            <rFont val="Tahoma"/>
            <family val="2"/>
          </rPr>
          <t>2</t>
        </r>
      </text>
    </comment>
    <comment ref="A25" authorId="0">
      <text>
        <r>
          <rPr>
            <b/>
            <sz val="9"/>
            <color indexed="81"/>
            <rFont val="Tahoma"/>
            <family val="2"/>
          </rPr>
          <t>Författare:</t>
        </r>
        <r>
          <rPr>
            <sz val="9"/>
            <color indexed="81"/>
            <rFont val="Tahoma"/>
            <family val="2"/>
          </rPr>
          <t xml:space="preserve">
Root/shoot ratio</t>
        </r>
      </text>
    </comment>
    <comment ref="C25" authorId="0">
      <text>
        <r>
          <rPr>
            <b/>
            <sz val="9"/>
            <color indexed="81"/>
            <rFont val="Tahoma"/>
            <family val="2"/>
          </rPr>
          <t>Författare:</t>
        </r>
        <r>
          <rPr>
            <sz val="9"/>
            <color indexed="81"/>
            <rFont val="Tahoma"/>
            <family val="2"/>
          </rPr>
          <t xml:space="preserve">
Here you put your grain yield
</t>
        </r>
      </text>
    </comment>
    <comment ref="A26" authorId="0">
      <text>
        <r>
          <rPr>
            <b/>
            <sz val="9"/>
            <color indexed="81"/>
            <rFont val="Tahoma"/>
            <family val="2"/>
          </rPr>
          <t>Författare:</t>
        </r>
        <r>
          <rPr>
            <sz val="9"/>
            <color indexed="81"/>
            <rFont val="Tahoma"/>
            <family val="2"/>
          </rPr>
          <t xml:space="preserve">
C delivered to soil during growing season as root turnover and exudate - as a proportion of root biomass</t>
        </r>
      </text>
    </comment>
    <comment ref="B26" authorId="0">
      <text>
        <r>
          <rPr>
            <b/>
            <sz val="9"/>
            <color indexed="81"/>
            <rFont val="Tahoma"/>
            <family val="2"/>
          </rPr>
          <t>Författare:</t>
        </r>
        <r>
          <rPr>
            <sz val="9"/>
            <color indexed="81"/>
            <rFont val="Tahoma"/>
            <family val="2"/>
          </rPr>
          <t xml:space="preserve">
The proportion of extra-root C compared to root biomass</t>
        </r>
      </text>
    </comment>
    <comment ref="C28" authorId="0">
      <text>
        <r>
          <rPr>
            <b/>
            <sz val="9"/>
            <color indexed="81"/>
            <rFont val="Tahoma"/>
            <family val="2"/>
          </rPr>
          <t>Författare:</t>
        </r>
        <r>
          <rPr>
            <sz val="9"/>
            <color indexed="81"/>
            <rFont val="Tahoma"/>
            <family val="2"/>
          </rPr>
          <t xml:space="preserve">
Considering that it is 100% dry matter (DM).</t>
        </r>
      </text>
    </comment>
    <comment ref="D28" authorId="0">
      <text>
        <r>
          <rPr>
            <b/>
            <sz val="9"/>
            <color indexed="81"/>
            <rFont val="Tahoma"/>
            <family val="2"/>
          </rPr>
          <t>Författare:</t>
        </r>
        <r>
          <rPr>
            <sz val="9"/>
            <color indexed="81"/>
            <rFont val="Tahoma"/>
            <family val="2"/>
          </rPr>
          <t xml:space="preserve">
Considering a C concentration in plant tissues of 45% (in all plant parts). Converting the units to what we typically use in ICBM runs.</t>
        </r>
      </text>
    </comment>
    <comment ref="E28" authorId="0">
      <text>
        <r>
          <rPr>
            <b/>
            <sz val="9"/>
            <color indexed="81"/>
            <rFont val="Tahoma"/>
            <family val="2"/>
          </rPr>
          <t>Författare:</t>
        </r>
        <r>
          <rPr>
            <sz val="9"/>
            <color indexed="81"/>
            <rFont val="Tahoma"/>
            <family val="2"/>
          </rPr>
          <t xml:space="preserve">
Calculated from HI. All above-ground biomass that is not grain, i.e., stover for a corn crop (cobs, leaves, stems, etc.).</t>
        </r>
      </text>
    </comment>
    <comment ref="F28" authorId="0">
      <text>
        <r>
          <rPr>
            <b/>
            <sz val="9"/>
            <color indexed="81"/>
            <rFont val="Tahoma"/>
            <family val="2"/>
          </rPr>
          <t>Författare:</t>
        </r>
        <r>
          <rPr>
            <sz val="9"/>
            <color indexed="81"/>
            <rFont val="Tahoma"/>
            <family val="2"/>
          </rPr>
          <t xml:space="preserve">
This total above-ground biomass, defined as shoot (S) that we use in the R:S relationship to determine the root (R) biomass.</t>
        </r>
      </text>
    </comment>
    <comment ref="G28" authorId="0">
      <text>
        <r>
          <rPr>
            <b/>
            <sz val="9"/>
            <color indexed="81"/>
            <rFont val="Tahoma"/>
            <family val="2"/>
          </rPr>
          <t>Författare:</t>
        </r>
        <r>
          <rPr>
            <sz val="9"/>
            <color indexed="81"/>
            <rFont val="Tahoma"/>
            <family val="2"/>
          </rPr>
          <t xml:space="preserve">
The amount of roots left in the soil after harvest.</t>
        </r>
      </text>
    </comment>
    <comment ref="H28" authorId="0">
      <text>
        <r>
          <rPr>
            <b/>
            <sz val="9"/>
            <color indexed="81"/>
            <rFont val="Tahoma"/>
            <family val="2"/>
          </rPr>
          <t>Författare:</t>
        </r>
        <r>
          <rPr>
            <sz val="9"/>
            <color indexed="81"/>
            <rFont val="Tahoma"/>
            <family val="2"/>
          </rPr>
          <t xml:space="preserve">
Cponsidering that it is equal to 65% of the root biomass left in the soil after harvest.</t>
        </r>
      </text>
    </comment>
    <comment ref="I28" authorId="0">
      <text>
        <r>
          <rPr>
            <b/>
            <sz val="9"/>
            <color indexed="81"/>
            <rFont val="Tahoma"/>
            <family val="2"/>
          </rPr>
          <t>Författare:</t>
        </r>
        <r>
          <rPr>
            <sz val="9"/>
            <color indexed="81"/>
            <rFont val="Tahoma"/>
            <family val="2"/>
          </rPr>
          <t xml:space="preserve">
For grain-corn it is the sum of 'above-ground straw' + 'roots' + 'extra-root C'. If you have measured straw you can use these values and add or delete</t>
        </r>
      </text>
    </comment>
    <comment ref="J28" authorId="0">
      <text>
        <r>
          <rPr>
            <b/>
            <sz val="9"/>
            <color indexed="81"/>
            <rFont val="Tahoma"/>
            <family val="2"/>
          </rPr>
          <t>Författare:</t>
        </r>
        <r>
          <rPr>
            <sz val="9"/>
            <color indexed="81"/>
            <rFont val="Tahoma"/>
            <family val="2"/>
          </rPr>
          <t xml:space="preserve">
Only inputs from roots in control</t>
        </r>
      </text>
    </comment>
    <comment ref="A29" authorId="0">
      <text>
        <r>
          <rPr>
            <b/>
            <sz val="9"/>
            <color indexed="81"/>
            <rFont val="Tahoma"/>
            <family val="2"/>
          </rPr>
          <t>Författare:</t>
        </r>
        <r>
          <rPr>
            <sz val="9"/>
            <color indexed="81"/>
            <rFont val="Tahoma"/>
            <family val="2"/>
          </rPr>
          <t xml:space="preserve">
HARVEST INDEX - the proportion of total C harvested</t>
        </r>
      </text>
    </comment>
    <comment ref="C29" authorId="0">
      <text>
        <r>
          <rPr>
            <b/>
            <sz val="9"/>
            <color indexed="81"/>
            <rFont val="Tahoma"/>
            <family val="2"/>
          </rPr>
          <t>Författare:</t>
        </r>
        <r>
          <rPr>
            <sz val="9"/>
            <color indexed="81"/>
            <rFont val="Tahoma"/>
            <family val="2"/>
          </rPr>
          <t xml:space="preserve">
Note this is as ton/ha
of dry matter</t>
        </r>
      </text>
    </comment>
    <comment ref="D29" authorId="0">
      <text>
        <r>
          <rPr>
            <b/>
            <sz val="9"/>
            <color indexed="81"/>
            <rFont val="Tahoma"/>
            <family val="2"/>
          </rPr>
          <t>Författare:</t>
        </r>
        <r>
          <rPr>
            <sz val="9"/>
            <color indexed="81"/>
            <rFont val="Tahoma"/>
            <family val="2"/>
          </rPr>
          <t xml:space="preserve">
Note this is expressed as kg per m</t>
        </r>
        <r>
          <rPr>
            <vertAlign val="superscript"/>
            <sz val="9"/>
            <color indexed="81"/>
            <rFont val="Tahoma"/>
            <family val="2"/>
          </rPr>
          <t>2</t>
        </r>
      </text>
    </comment>
    <comment ref="A30" authorId="0">
      <text>
        <r>
          <rPr>
            <b/>
            <sz val="9"/>
            <color indexed="81"/>
            <rFont val="Tahoma"/>
            <family val="2"/>
          </rPr>
          <t>Författare:</t>
        </r>
        <r>
          <rPr>
            <sz val="9"/>
            <color indexed="81"/>
            <rFont val="Tahoma"/>
            <family val="2"/>
          </rPr>
          <t xml:space="preserve">
Root/shoot ratio</t>
        </r>
      </text>
    </comment>
    <comment ref="C30" authorId="0">
      <text>
        <r>
          <rPr>
            <b/>
            <sz val="9"/>
            <color indexed="81"/>
            <rFont val="Tahoma"/>
            <family val="2"/>
          </rPr>
          <t>Författare:</t>
        </r>
        <r>
          <rPr>
            <sz val="9"/>
            <color indexed="81"/>
            <rFont val="Tahoma"/>
            <family val="2"/>
          </rPr>
          <t xml:space="preserve">
Here you put your grain yield
</t>
        </r>
      </text>
    </comment>
    <comment ref="A31" authorId="0">
      <text>
        <r>
          <rPr>
            <b/>
            <sz val="9"/>
            <color indexed="81"/>
            <rFont val="Tahoma"/>
            <family val="2"/>
          </rPr>
          <t>Författare:</t>
        </r>
        <r>
          <rPr>
            <sz val="9"/>
            <color indexed="81"/>
            <rFont val="Tahoma"/>
            <family val="2"/>
          </rPr>
          <t xml:space="preserve">
C delivered to soil during growing season as root turnover and exudate - as a proportion of root biomass</t>
        </r>
      </text>
    </comment>
    <comment ref="B31" authorId="0">
      <text>
        <r>
          <rPr>
            <b/>
            <sz val="9"/>
            <color indexed="81"/>
            <rFont val="Tahoma"/>
            <family val="2"/>
          </rPr>
          <t>Författare:</t>
        </r>
        <r>
          <rPr>
            <sz val="9"/>
            <color indexed="81"/>
            <rFont val="Tahoma"/>
            <family val="2"/>
          </rPr>
          <t xml:space="preserve">
The proportion of extra-root C compared to root biomass</t>
        </r>
      </text>
    </comment>
    <comment ref="A32" authorId="0">
      <text>
        <r>
          <rPr>
            <b/>
            <sz val="9"/>
            <color indexed="81"/>
            <rFont val="Tahoma"/>
            <family val="2"/>
          </rPr>
          <t>Författare:</t>
        </r>
        <r>
          <rPr>
            <sz val="9"/>
            <color indexed="81"/>
            <rFont val="Tahoma"/>
            <family val="2"/>
          </rPr>
          <t xml:space="preserve">
maize stover C into soil 
kg C/ m2</t>
        </r>
      </text>
    </comment>
    <comment ref="B32" authorId="0">
      <text>
        <r>
          <rPr>
            <b/>
            <sz val="9"/>
            <color indexed="81"/>
            <rFont val="Tahoma"/>
            <family val="2"/>
          </rPr>
          <t>Författare:</t>
        </r>
        <r>
          <rPr>
            <sz val="9"/>
            <color indexed="81"/>
            <rFont val="Tahoma"/>
            <family val="2"/>
          </rPr>
          <t xml:space="preserve">
From Gentile et al</t>
        </r>
      </text>
    </comment>
  </commentList>
</comments>
</file>

<file path=xl/sharedStrings.xml><?xml version="1.0" encoding="utf-8"?>
<sst xmlns="http://schemas.openxmlformats.org/spreadsheetml/2006/main" count="252" uniqueCount="44">
  <si>
    <t>Example of calculations for one ton of yields for grain-corn, soybeans and sorghum. For grain-corn and soybeans all the above-ground residues (i.e., all that is not the agronomic yield) is usually left in the field.</t>
  </si>
  <si>
    <t>For sorghum it may be necessary, if a proportion of the straw is removed from the field at harvest, to adapt the column that calculates the total annual C inputs to soil.</t>
  </si>
  <si>
    <t>HI</t>
  </si>
  <si>
    <t>R:S</t>
  </si>
  <si>
    <t>Extra-root C</t>
  </si>
  <si>
    <t>Grain-corn</t>
  </si>
  <si>
    <t>Yield (grain)</t>
  </si>
  <si>
    <t>Above-ground straw</t>
  </si>
  <si>
    <t>Total above-ground biomass</t>
  </si>
  <si>
    <t>Roots</t>
  </si>
  <si>
    <t>Total annual C input to soil</t>
  </si>
  <si>
    <t>Bolinder et al. (2007). Agric. Ecosyst &amp; Environ. 118: 29-42.</t>
  </si>
  <si>
    <r>
      <t>kg DM ha</t>
    </r>
    <r>
      <rPr>
        <vertAlign val="superscript"/>
        <sz val="11"/>
        <color theme="1"/>
        <rFont val="Calibri"/>
        <family val="2"/>
        <scheme val="minor"/>
      </rPr>
      <t>-1</t>
    </r>
  </si>
  <si>
    <r>
      <t>kg C m</t>
    </r>
    <r>
      <rPr>
        <vertAlign val="superscript"/>
        <sz val="11"/>
        <color theme="1"/>
        <rFont val="Calibri"/>
        <family val="2"/>
        <scheme val="minor"/>
      </rPr>
      <t>-2</t>
    </r>
  </si>
  <si>
    <t>Soybeans</t>
  </si>
  <si>
    <t>Sorghum</t>
  </si>
  <si>
    <t>Total annual C input to soil if straw removed</t>
  </si>
  <si>
    <t>Prince et al. (2001). Ecol. App. 11: 1194-1205.</t>
  </si>
  <si>
    <t>Bostick et al. (2007). Soil. Till. Res. 93: 138-151.</t>
  </si>
  <si>
    <t>Example of calculations for silage-corn and sorghum grown as silage. The column that calculates the total annual C inputs to soil is adapted accordingly.</t>
  </si>
  <si>
    <t>Yield (silage)</t>
  </si>
  <si>
    <t>Not applicable</t>
  </si>
  <si>
    <t>Sorghum grown as silage</t>
  </si>
  <si>
    <t>To be determined.</t>
  </si>
  <si>
    <t>References used for harvest index (HI), root to shoot ratios (R:S) and assumptions for extra-root C.</t>
  </si>
  <si>
    <t>Allometric calculations of C input to soil from yield data (From Martin Bolinder, martin.bolinder@slu.se with some additions by O. Andrén)</t>
  </si>
  <si>
    <t>Here we use data from Gentile et al 2011 and from Chivenge et al 2009.</t>
  </si>
  <si>
    <t>C input when stover exported, roots only</t>
  </si>
  <si>
    <t>ton C/ha</t>
  </si>
  <si>
    <t>TOTAL</t>
  </si>
  <si>
    <t>Grain-maize general</t>
  </si>
  <si>
    <t>Added C</t>
  </si>
  <si>
    <t>Note that yield data are doubled, since there are two growing seasons per year</t>
  </si>
  <si>
    <t>Maize control, no N</t>
  </si>
  <si>
    <t>Maize + stover, no N</t>
  </si>
  <si>
    <t>LITERATURE</t>
  </si>
  <si>
    <t>Bolinder MA, Janzen HH, Gregorich EG, Angers DA, VandenBygaart AJ (2007). An approach for estimating net primary productivity and annual carbon inputs to soil for common agricultural crops in Canada. Agric Ecosyst Environ 118:29-42</t>
  </si>
  <si>
    <t>Chivenge P, Vanlauwe B, Gentile R, Wangechi H, Mugendi D, van Kessel C, Six J (2009) Organic and mineral input management to enhance crop productivity in Central Kenya. Agron J 101:1266–1275.</t>
  </si>
  <si>
    <t>Andrén, O., Kätterer, T., Juston, J., Waswa, B., Röing de Nowina, K.2012. Soil carbon dynamics and climate, cropping systems and soil type – calculations using ICBM and agricultural field trial data from sub-Saharan Africa. African J. Agric. Res. 7:000-000.</t>
  </si>
  <si>
    <t>Gentile, R.,  Vanlauwe, B., Chivenge, P. and Six, J. 2011. Trade-offs between the short- and long-term effects of residue quality on soil C and N dynamics. Plant and Soil 338:159–169.</t>
  </si>
  <si>
    <t>Yield values here from Gentile et al. (2011)</t>
  </si>
  <si>
    <t>Maize control, N</t>
  </si>
  <si>
    <t>Tithonia 1.2 t added, no N</t>
  </si>
  <si>
    <t>Silage-maize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</si>
</sst>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2"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vertAlign val="superscript"/>
      <sz val="9"/>
      <color indexed="81"/>
      <name val="Tahoma"/>
      <family val="2"/>
    </font>
    <font>
      <b/>
      <sz val="11"/>
      <color rgb="FF00B050"/>
      <name val="Calibri"/>
      <family val="2"/>
      <scheme val="minor"/>
    </font>
    <font>
      <b/>
      <sz val="11"/>
      <color rgb="FF0070C0"/>
      <name val="Calibri"/>
      <family val="2"/>
      <scheme val="minor"/>
    </font>
    <font>
      <b/>
      <sz val="11"/>
      <color rgb="FF002060"/>
      <name val="Calibri"/>
      <family val="2"/>
      <scheme val="minor"/>
    </font>
    <font>
      <b/>
      <i/>
      <sz val="11"/>
      <color rgb="FF00B05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46">
    <xf numFmtId="0" fontId="0" fillId="0" borderId="0" xfId="0"/>
    <xf numFmtId="0" fontId="0" fillId="0" borderId="0" xfId="0" applyAlignment="1">
      <alignment horizontal="left"/>
    </xf>
    <xf numFmtId="1" fontId="0" fillId="0" borderId="0" xfId="0" applyNumberFormat="1" applyAlignment="1">
      <alignment horizontal="center"/>
    </xf>
    <xf numFmtId="1" fontId="2" fillId="0" borderId="0" xfId="0" applyNumberFormat="1" applyFont="1" applyAlignment="1">
      <alignment horizontal="center"/>
    </xf>
    <xf numFmtId="164"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0" xfId="0" applyFont="1"/>
    <xf numFmtId="1" fontId="2" fillId="0" borderId="0" xfId="0" applyNumberFormat="1" applyFont="1" applyAlignment="1">
      <alignment horizontal="left"/>
    </xf>
    <xf numFmtId="0" fontId="3" fillId="0" borderId="0" xfId="0" applyFont="1" applyAlignment="1">
      <alignment horizontal="left"/>
    </xf>
    <xf numFmtId="2" fontId="3" fillId="0" borderId="0" xfId="0" applyNumberFormat="1" applyFont="1" applyAlignment="1">
      <alignment horizontal="left"/>
    </xf>
    <xf numFmtId="165" fontId="0" fillId="0" borderId="0" xfId="0" applyNumberFormat="1" applyAlignment="1">
      <alignment horizontal="center"/>
    </xf>
    <xf numFmtId="165" fontId="0" fillId="0" borderId="0" xfId="0" applyNumberFormat="1"/>
    <xf numFmtId="1" fontId="0" fillId="0" borderId="0" xfId="0" applyNumberFormat="1" applyAlignment="1">
      <alignment horizontal="left"/>
    </xf>
    <xf numFmtId="165" fontId="2" fillId="0" borderId="0" xfId="0" applyNumberFormat="1" applyFont="1" applyAlignment="1">
      <alignment horizontal="center"/>
    </xf>
    <xf numFmtId="0" fontId="2" fillId="2" borderId="0" xfId="0" applyFont="1" applyFill="1" applyAlignment="1">
      <alignment horizontal="left"/>
    </xf>
    <xf numFmtId="0" fontId="2" fillId="2" borderId="0" xfId="0" applyFont="1" applyFill="1"/>
    <xf numFmtId="0" fontId="2" fillId="2" borderId="0" xfId="0" applyFont="1" applyFill="1" applyAlignment="1">
      <alignment horizontal="center"/>
    </xf>
    <xf numFmtId="0" fontId="0" fillId="2" borderId="0" xfId="0" applyFill="1" applyAlignment="1">
      <alignment horizontal="left"/>
    </xf>
    <xf numFmtId="1" fontId="1" fillId="0" borderId="0" xfId="0" applyNumberFormat="1" applyFont="1" applyAlignment="1">
      <alignment horizontal="left"/>
    </xf>
    <xf numFmtId="1" fontId="8" fillId="0" borderId="0" xfId="0" applyNumberFormat="1" applyFont="1" applyAlignment="1">
      <alignment horizontal="center"/>
    </xf>
    <xf numFmtId="164" fontId="0" fillId="0" borderId="0" xfId="0" applyNumberFormat="1" applyAlignment="1">
      <alignment horizontal="left"/>
    </xf>
    <xf numFmtId="1" fontId="9" fillId="0" borderId="0" xfId="0" applyNumberFormat="1" applyFont="1" applyAlignment="1">
      <alignment horizontal="left"/>
    </xf>
    <xf numFmtId="1" fontId="2" fillId="3" borderId="0" xfId="0" applyNumberFormat="1" applyFont="1" applyFill="1" applyAlignment="1">
      <alignment horizontal="left"/>
    </xf>
    <xf numFmtId="1" fontId="0" fillId="3" borderId="0" xfId="0" applyNumberFormat="1" applyFill="1" applyAlignment="1">
      <alignment horizontal="center"/>
    </xf>
    <xf numFmtId="164" fontId="0" fillId="3" borderId="0" xfId="0" applyNumberFormat="1" applyFill="1" applyAlignment="1">
      <alignment horizontal="center"/>
    </xf>
    <xf numFmtId="164" fontId="0" fillId="3" borderId="0" xfId="0" applyNumberFormat="1" applyFill="1" applyAlignment="1">
      <alignment horizontal="left"/>
    </xf>
    <xf numFmtId="0" fontId="0" fillId="3" borderId="0" xfId="0" applyFill="1" applyAlignment="1">
      <alignment horizontal="center"/>
    </xf>
    <xf numFmtId="0" fontId="0" fillId="3" borderId="0" xfId="0" applyFill="1" applyAlignment="1">
      <alignment horizontal="left"/>
    </xf>
    <xf numFmtId="0" fontId="0" fillId="3" borderId="0" xfId="0" applyFill="1"/>
    <xf numFmtId="0" fontId="3" fillId="3" borderId="0" xfId="0" applyFont="1" applyFill="1" applyAlignment="1">
      <alignment horizontal="left"/>
    </xf>
    <xf numFmtId="2" fontId="3" fillId="3" borderId="0" xfId="0" applyNumberFormat="1" applyFont="1" applyFill="1" applyAlignment="1">
      <alignment horizontal="left"/>
    </xf>
    <xf numFmtId="1" fontId="8" fillId="3" borderId="0" xfId="0" applyNumberFormat="1" applyFont="1" applyFill="1" applyAlignment="1">
      <alignment horizontal="center"/>
    </xf>
    <xf numFmtId="165" fontId="0" fillId="3" borderId="0" xfId="0" applyNumberFormat="1" applyFill="1" applyAlignment="1">
      <alignment horizontal="center"/>
    </xf>
    <xf numFmtId="164" fontId="2" fillId="3" borderId="0" xfId="0" applyNumberFormat="1" applyFont="1" applyFill="1" applyAlignment="1">
      <alignment horizontal="center"/>
    </xf>
    <xf numFmtId="165" fontId="0" fillId="3" borderId="0" xfId="0" applyNumberFormat="1" applyFill="1"/>
    <xf numFmtId="0" fontId="2" fillId="3" borderId="0" xfId="0" applyFont="1" applyFill="1" applyAlignment="1">
      <alignment horizontal="left"/>
    </xf>
    <xf numFmtId="0" fontId="2" fillId="3" borderId="0" xfId="0" applyFont="1" applyFill="1"/>
    <xf numFmtId="0" fontId="2" fillId="3" borderId="0" xfId="0" applyFont="1" applyFill="1" applyAlignment="1">
      <alignment horizontal="center"/>
    </xf>
    <xf numFmtId="1" fontId="11" fillId="3" borderId="0" xfId="0" applyNumberFormat="1" applyFont="1" applyFill="1" applyAlignment="1">
      <alignment horizontal="left"/>
    </xf>
    <xf numFmtId="0" fontId="10" fillId="3" borderId="0" xfId="0" applyFont="1" applyFill="1" applyAlignment="1">
      <alignment horizontal="left"/>
    </xf>
    <xf numFmtId="165" fontId="10" fillId="3" borderId="0" xfId="0" applyNumberFormat="1" applyFont="1" applyFill="1" applyAlignment="1">
      <alignment horizontal="center"/>
    </xf>
    <xf numFmtId="165" fontId="2" fillId="3" borderId="0" xfId="0" applyNumberFormat="1" applyFont="1" applyFill="1" applyAlignment="1">
      <alignment horizontal="center"/>
    </xf>
    <xf numFmtId="1" fontId="0" fillId="3" borderId="0" xfId="0" applyNumberFormat="1" applyFill="1" applyAlignment="1">
      <alignment horizontal="left"/>
    </xf>
    <xf numFmtId="1" fontId="0" fillId="4" borderId="0" xfId="0" applyNumberFormat="1" applyFill="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6"/>
  <sheetViews>
    <sheetView topLeftCell="A13" workbookViewId="0">
      <selection activeCell="E81" sqref="E81"/>
    </sheetView>
  </sheetViews>
  <sheetFormatPr defaultColWidth="11.42578125" defaultRowHeight="15" x14ac:dyDescent="0.25"/>
  <cols>
    <col min="1" max="1" width="11.42578125" style="1"/>
    <col min="2" max="2" width="23" style="2" bestFit="1" customWidth="1"/>
    <col min="3" max="4" width="12.42578125" style="2" bestFit="1" customWidth="1"/>
    <col min="5" max="5" width="19.140625" style="2" bestFit="1" customWidth="1"/>
    <col min="6" max="6" width="26.42578125" bestFit="1" customWidth="1"/>
    <col min="8" max="8" width="12.7109375" style="4" customWidth="1"/>
    <col min="9" max="9" width="24.7109375" style="4" bestFit="1" customWidth="1"/>
    <col min="10" max="10" width="40.5703125" style="4" bestFit="1" customWidth="1"/>
    <col min="11" max="11" width="12.7109375" style="4" customWidth="1"/>
    <col min="12" max="12" width="2.7109375" style="4" customWidth="1"/>
    <col min="13" max="15" width="11.42578125" style="5"/>
    <col min="25" max="27" width="11.42578125" style="5"/>
  </cols>
  <sheetData>
    <row r="1" spans="1:26" x14ac:dyDescent="0.25">
      <c r="B1" s="20" t="s">
        <v>25</v>
      </c>
    </row>
    <row r="2" spans="1:26" customFormat="1" x14ac:dyDescent="0.25">
      <c r="A2" s="1"/>
      <c r="B2" s="2"/>
      <c r="C2" s="2"/>
      <c r="D2" s="2"/>
      <c r="E2" s="2"/>
      <c r="G2" s="3" t="s">
        <v>0</v>
      </c>
      <c r="H2" s="4"/>
      <c r="I2" s="4"/>
      <c r="J2" s="4"/>
      <c r="K2" s="4"/>
      <c r="L2" s="4"/>
      <c r="M2" s="5"/>
      <c r="N2" s="5"/>
      <c r="O2" s="5"/>
      <c r="Q2" s="6" t="s">
        <v>24</v>
      </c>
      <c r="Y2" s="5"/>
      <c r="Z2" s="5"/>
    </row>
    <row r="3" spans="1:26" customFormat="1" x14ac:dyDescent="0.25">
      <c r="A3" s="1"/>
      <c r="B3" s="2"/>
      <c r="C3" s="2"/>
      <c r="D3" s="2"/>
      <c r="E3" s="2"/>
      <c r="F3" s="3" t="s">
        <v>1</v>
      </c>
      <c r="H3" s="4"/>
      <c r="I3" s="4"/>
      <c r="J3" s="4"/>
      <c r="K3" s="4"/>
      <c r="L3" s="4"/>
      <c r="M3" s="5"/>
      <c r="N3" s="5"/>
      <c r="O3" s="5"/>
      <c r="Y3" s="5"/>
      <c r="Z3" s="5"/>
    </row>
    <row r="4" spans="1:26" customFormat="1" x14ac:dyDescent="0.25">
      <c r="A4" s="1"/>
      <c r="B4" s="2"/>
      <c r="C4" s="2"/>
      <c r="D4" s="2"/>
      <c r="E4" s="2"/>
      <c r="F4" s="3"/>
      <c r="H4" s="4"/>
      <c r="I4" s="4"/>
      <c r="J4" s="4"/>
      <c r="K4" s="4"/>
      <c r="L4" s="4"/>
      <c r="M4" s="5"/>
      <c r="N4" s="7" t="s">
        <v>2</v>
      </c>
      <c r="O4" s="5"/>
      <c r="T4" s="8" t="s">
        <v>3</v>
      </c>
      <c r="Y4" s="5"/>
      <c r="Z4" s="6" t="s">
        <v>4</v>
      </c>
    </row>
    <row r="5" spans="1:26" customFormat="1" x14ac:dyDescent="0.25">
      <c r="A5" s="9" t="s">
        <v>5</v>
      </c>
      <c r="B5" s="2"/>
      <c r="C5" s="2" t="s">
        <v>6</v>
      </c>
      <c r="D5" s="2" t="s">
        <v>6</v>
      </c>
      <c r="E5" s="2" t="s">
        <v>7</v>
      </c>
      <c r="F5" s="2" t="s">
        <v>8</v>
      </c>
      <c r="G5" s="2" t="s">
        <v>9</v>
      </c>
      <c r="H5" s="4" t="s">
        <v>4</v>
      </c>
      <c r="I5" s="4" t="s">
        <v>10</v>
      </c>
      <c r="J5" s="4"/>
      <c r="K5" s="4"/>
      <c r="L5" s="4"/>
      <c r="M5" s="5"/>
      <c r="N5" s="1" t="s">
        <v>11</v>
      </c>
      <c r="O5" s="5"/>
      <c r="T5" s="1" t="s">
        <v>11</v>
      </c>
      <c r="Y5" s="5"/>
      <c r="Z5" s="1" t="s">
        <v>11</v>
      </c>
    </row>
    <row r="6" spans="1:26" customFormat="1" ht="17.25" x14ac:dyDescent="0.25">
      <c r="A6" s="10" t="s">
        <v>2</v>
      </c>
      <c r="B6" s="11">
        <v>0.5</v>
      </c>
      <c r="C6" s="2" t="s">
        <v>12</v>
      </c>
      <c r="D6" s="2" t="s">
        <v>13</v>
      </c>
      <c r="E6" s="2" t="s">
        <v>13</v>
      </c>
      <c r="F6" s="2" t="s">
        <v>13</v>
      </c>
      <c r="G6" s="2" t="s">
        <v>13</v>
      </c>
      <c r="H6" s="2" t="s">
        <v>13</v>
      </c>
      <c r="I6" s="2" t="s">
        <v>13</v>
      </c>
      <c r="J6" s="4"/>
      <c r="K6" s="4"/>
      <c r="L6" s="4"/>
      <c r="M6" s="5"/>
      <c r="N6" s="5"/>
      <c r="O6" s="5"/>
      <c r="Y6" s="5"/>
      <c r="Z6" s="5"/>
    </row>
    <row r="7" spans="1:26" customFormat="1" x14ac:dyDescent="0.25">
      <c r="A7" s="10" t="s">
        <v>3</v>
      </c>
      <c r="B7" s="11">
        <v>0.18</v>
      </c>
      <c r="C7" s="21">
        <v>1000</v>
      </c>
      <c r="D7" s="12">
        <f>(C7*0.45)/10000</f>
        <v>4.4999999999999998E-2</v>
      </c>
      <c r="E7" s="12">
        <f>D7*(1-B6)/B6</f>
        <v>4.4999999999999998E-2</v>
      </c>
      <c r="F7" s="12">
        <f>D7+E7</f>
        <v>0.09</v>
      </c>
      <c r="G7" s="12">
        <f>F7*B7</f>
        <v>1.6199999999999999E-2</v>
      </c>
      <c r="H7" s="12">
        <f>G7*B8</f>
        <v>1.0529999999999999E-2</v>
      </c>
      <c r="I7" s="12">
        <f>E7+G7+H7</f>
        <v>7.1730000000000002E-2</v>
      </c>
      <c r="J7" s="4"/>
      <c r="K7" s="4"/>
      <c r="L7" s="4"/>
      <c r="M7" s="5"/>
      <c r="N7" s="5"/>
      <c r="O7" s="5"/>
      <c r="Y7" s="5"/>
      <c r="Z7" s="5"/>
    </row>
    <row r="8" spans="1:26" customFormat="1" x14ac:dyDescent="0.25">
      <c r="A8" s="10" t="s">
        <v>4</v>
      </c>
      <c r="B8" s="11">
        <v>0.65</v>
      </c>
      <c r="C8" s="2"/>
      <c r="D8" s="12"/>
      <c r="E8" s="12"/>
      <c r="F8" s="13"/>
      <c r="G8" s="12"/>
      <c r="H8" s="12"/>
      <c r="I8" s="12"/>
      <c r="J8" s="4"/>
      <c r="K8" s="4"/>
      <c r="L8" s="4"/>
      <c r="M8" s="5"/>
      <c r="N8" s="7" t="s">
        <v>2</v>
      </c>
      <c r="O8" s="5"/>
      <c r="T8" s="8" t="s">
        <v>3</v>
      </c>
      <c r="Y8" s="5"/>
      <c r="Z8" s="6" t="s">
        <v>4</v>
      </c>
    </row>
    <row r="9" spans="1:26" customFormat="1" x14ac:dyDescent="0.25">
      <c r="A9" s="1"/>
      <c r="B9" s="14"/>
      <c r="C9" s="2"/>
      <c r="D9" s="12"/>
      <c r="E9" s="12"/>
      <c r="F9" s="13"/>
      <c r="G9" s="12"/>
      <c r="H9" s="12"/>
      <c r="I9" s="12"/>
      <c r="J9" s="4"/>
      <c r="K9" s="4"/>
      <c r="L9" s="4"/>
      <c r="M9" s="5"/>
      <c r="N9" s="7"/>
      <c r="O9" s="5"/>
      <c r="T9" s="8"/>
      <c r="Y9" s="5"/>
      <c r="Z9" s="6"/>
    </row>
    <row r="10" spans="1:26" customFormat="1" x14ac:dyDescent="0.25">
      <c r="A10" s="9" t="s">
        <v>14</v>
      </c>
      <c r="B10" s="2"/>
      <c r="C10" s="2" t="s">
        <v>6</v>
      </c>
      <c r="D10" s="2" t="s">
        <v>6</v>
      </c>
      <c r="E10" s="2" t="s">
        <v>7</v>
      </c>
      <c r="F10" s="2" t="s">
        <v>8</v>
      </c>
      <c r="G10" s="2" t="s">
        <v>9</v>
      </c>
      <c r="H10" s="4" t="s">
        <v>4</v>
      </c>
      <c r="I10" s="4" t="s">
        <v>10</v>
      </c>
      <c r="J10" s="4"/>
      <c r="K10" s="4"/>
      <c r="L10" s="4"/>
      <c r="M10" s="5"/>
      <c r="N10" s="1" t="s">
        <v>11</v>
      </c>
      <c r="O10" s="5"/>
      <c r="T10" s="1" t="s">
        <v>11</v>
      </c>
      <c r="Y10" s="5"/>
      <c r="Z10" s="1" t="s">
        <v>11</v>
      </c>
    </row>
    <row r="11" spans="1:26" customFormat="1" ht="17.25" x14ac:dyDescent="0.25">
      <c r="A11" s="10" t="s">
        <v>2</v>
      </c>
      <c r="B11" s="11">
        <v>0.4</v>
      </c>
      <c r="C11" s="2" t="s">
        <v>12</v>
      </c>
      <c r="D11" s="2" t="s">
        <v>13</v>
      </c>
      <c r="E11" s="2" t="s">
        <v>13</v>
      </c>
      <c r="F11" s="2" t="s">
        <v>13</v>
      </c>
      <c r="G11" s="2" t="s">
        <v>13</v>
      </c>
      <c r="H11" s="2" t="s">
        <v>13</v>
      </c>
      <c r="I11" s="2" t="s">
        <v>13</v>
      </c>
      <c r="J11" s="4"/>
      <c r="K11" s="4"/>
      <c r="L11" s="4"/>
      <c r="M11" s="5"/>
      <c r="N11" s="5"/>
      <c r="O11" s="5"/>
      <c r="Y11" s="5"/>
      <c r="Z11" s="5"/>
    </row>
    <row r="12" spans="1:26" customFormat="1" x14ac:dyDescent="0.25">
      <c r="A12" s="10" t="s">
        <v>3</v>
      </c>
      <c r="B12" s="11">
        <v>0.19</v>
      </c>
      <c r="C12" s="21">
        <v>1000</v>
      </c>
      <c r="D12" s="12">
        <f>(C12*0.45)/10000</f>
        <v>4.4999999999999998E-2</v>
      </c>
      <c r="E12" s="12">
        <f>D12*(1-B11)/B11</f>
        <v>6.7499999999999991E-2</v>
      </c>
      <c r="F12" s="12">
        <f>D12+E12</f>
        <v>0.11249999999999999</v>
      </c>
      <c r="G12" s="12">
        <f>F12*B12</f>
        <v>2.1374999999999998E-2</v>
      </c>
      <c r="H12" s="12">
        <f>G12*B13</f>
        <v>1.389375E-2</v>
      </c>
      <c r="I12" s="12">
        <f>E12+G12+H12</f>
        <v>0.10276874999999998</v>
      </c>
      <c r="J12" s="4"/>
      <c r="K12" s="4"/>
      <c r="L12" s="4"/>
      <c r="M12" s="5"/>
      <c r="N12" s="5"/>
      <c r="O12" s="5"/>
      <c r="Y12" s="5"/>
      <c r="Z12" s="5"/>
    </row>
    <row r="13" spans="1:26" customFormat="1" x14ac:dyDescent="0.25">
      <c r="A13" s="10" t="s">
        <v>4</v>
      </c>
      <c r="B13" s="11">
        <v>0.65</v>
      </c>
      <c r="C13" s="2"/>
      <c r="D13" s="4"/>
      <c r="E13" s="12"/>
      <c r="F13" s="13"/>
      <c r="G13" s="12"/>
      <c r="H13" s="12"/>
      <c r="I13" s="12"/>
      <c r="J13" s="4"/>
      <c r="K13" s="4"/>
      <c r="L13" s="4"/>
      <c r="M13" s="5"/>
      <c r="N13" s="7" t="s">
        <v>2</v>
      </c>
      <c r="O13" s="5"/>
      <c r="T13" s="8" t="s">
        <v>3</v>
      </c>
      <c r="Y13" s="5"/>
      <c r="Z13" s="6" t="s">
        <v>4</v>
      </c>
    </row>
    <row r="14" spans="1:26" customFormat="1" x14ac:dyDescent="0.25">
      <c r="A14" s="1"/>
      <c r="B14" s="14"/>
      <c r="C14" s="2"/>
      <c r="D14" s="4"/>
      <c r="E14" s="2"/>
      <c r="F14" s="13"/>
      <c r="G14" s="12"/>
      <c r="H14" s="12"/>
      <c r="I14" s="12"/>
      <c r="J14" s="4"/>
      <c r="K14" s="4"/>
      <c r="L14" s="4"/>
      <c r="M14" s="5"/>
      <c r="N14" s="7"/>
      <c r="O14" s="5"/>
      <c r="T14" s="8"/>
      <c r="Y14" s="5"/>
      <c r="Z14" s="6"/>
    </row>
    <row r="15" spans="1:26" customFormat="1" x14ac:dyDescent="0.25">
      <c r="A15" s="9" t="s">
        <v>15</v>
      </c>
      <c r="B15" s="2"/>
      <c r="C15" s="2" t="s">
        <v>6</v>
      </c>
      <c r="D15" s="2" t="s">
        <v>6</v>
      </c>
      <c r="E15" s="2" t="s">
        <v>7</v>
      </c>
      <c r="F15" s="2" t="s">
        <v>8</v>
      </c>
      <c r="G15" s="2" t="s">
        <v>9</v>
      </c>
      <c r="H15" s="4" t="s">
        <v>4</v>
      </c>
      <c r="I15" s="4" t="s">
        <v>10</v>
      </c>
      <c r="J15" s="4" t="s">
        <v>16</v>
      </c>
      <c r="K15" s="4"/>
      <c r="L15" s="4"/>
      <c r="M15" s="5"/>
      <c r="N15" s="1" t="s">
        <v>17</v>
      </c>
      <c r="O15" s="5"/>
      <c r="T15" t="s">
        <v>18</v>
      </c>
      <c r="Y15" s="5"/>
      <c r="Z15" s="1" t="s">
        <v>11</v>
      </c>
    </row>
    <row r="16" spans="1:26" customFormat="1" ht="17.25" x14ac:dyDescent="0.25">
      <c r="A16" s="10" t="s">
        <v>2</v>
      </c>
      <c r="B16" s="11">
        <v>0.44</v>
      </c>
      <c r="C16" s="2" t="s">
        <v>12</v>
      </c>
      <c r="D16" s="2" t="s">
        <v>13</v>
      </c>
      <c r="E16" s="2" t="s">
        <v>13</v>
      </c>
      <c r="F16" s="2" t="s">
        <v>13</v>
      </c>
      <c r="G16" s="2" t="s">
        <v>13</v>
      </c>
      <c r="H16" s="2" t="s">
        <v>13</v>
      </c>
      <c r="I16" s="2" t="s">
        <v>13</v>
      </c>
      <c r="J16" s="2" t="s">
        <v>13</v>
      </c>
      <c r="K16" s="4"/>
      <c r="L16" s="4"/>
      <c r="M16" s="5"/>
      <c r="N16" s="5"/>
      <c r="O16" s="5"/>
      <c r="Y16" s="5"/>
      <c r="Z16" s="5"/>
    </row>
    <row r="17" spans="1:26" customFormat="1" x14ac:dyDescent="0.25">
      <c r="A17" s="10" t="s">
        <v>3</v>
      </c>
      <c r="B17" s="11">
        <v>0.24</v>
      </c>
      <c r="C17" s="21">
        <v>1000</v>
      </c>
      <c r="D17" s="12">
        <f>(C17*0.45)/10000</f>
        <v>4.4999999999999998E-2</v>
      </c>
      <c r="E17" s="12">
        <f>D17*(1-B16)/B16</f>
        <v>5.7272727272727274E-2</v>
      </c>
      <c r="F17" s="12">
        <f>D17+E17</f>
        <v>0.10227272727272727</v>
      </c>
      <c r="G17" s="12">
        <f>F17*B17</f>
        <v>2.4545454545454544E-2</v>
      </c>
      <c r="H17" s="12">
        <f>G17*B18</f>
        <v>1.5954545454545454E-2</v>
      </c>
      <c r="I17" s="12">
        <f>E17+G17+H17</f>
        <v>9.7772727272727275E-2</v>
      </c>
      <c r="J17" s="12">
        <f>(E17*0.25)+G17+H17</f>
        <v>5.4818181818181821E-2</v>
      </c>
      <c r="K17" s="4"/>
      <c r="L17" s="4"/>
      <c r="M17" s="5"/>
      <c r="N17" s="5"/>
      <c r="O17" s="5"/>
      <c r="Y17" s="5"/>
      <c r="Z17" s="5"/>
    </row>
    <row r="18" spans="1:26" customFormat="1" x14ac:dyDescent="0.25">
      <c r="A18" s="10" t="s">
        <v>4</v>
      </c>
      <c r="B18" s="11">
        <v>0.65</v>
      </c>
      <c r="C18" s="2"/>
      <c r="D18" s="12"/>
      <c r="E18" s="12"/>
      <c r="F18" s="12"/>
      <c r="G18" s="12"/>
      <c r="H18" s="12"/>
      <c r="I18" s="12"/>
      <c r="J18" s="12"/>
      <c r="K18" s="4"/>
      <c r="L18" s="4"/>
      <c r="M18" s="5"/>
      <c r="N18" s="5"/>
      <c r="O18" s="5"/>
      <c r="Y18" s="5"/>
      <c r="Z18" s="5"/>
    </row>
    <row r="19" spans="1:26" customFormat="1" x14ac:dyDescent="0.25">
      <c r="A19" s="1"/>
      <c r="B19" s="14"/>
      <c r="C19" s="2"/>
      <c r="D19" s="12"/>
      <c r="E19" s="12"/>
      <c r="F19" s="12"/>
      <c r="G19" s="12"/>
      <c r="H19" s="12"/>
      <c r="I19" s="12"/>
      <c r="J19" s="12"/>
      <c r="K19" s="4"/>
      <c r="L19" s="4"/>
      <c r="M19" s="5"/>
      <c r="N19" s="5"/>
      <c r="O19" s="5"/>
      <c r="Y19" s="5"/>
      <c r="Z19" s="5"/>
    </row>
    <row r="20" spans="1:26" customFormat="1" x14ac:dyDescent="0.25">
      <c r="A20" s="1"/>
      <c r="B20" s="14"/>
      <c r="C20" s="2"/>
      <c r="D20" s="2"/>
      <c r="E20" s="12"/>
      <c r="F20" s="15" t="s">
        <v>19</v>
      </c>
      <c r="G20" s="12"/>
      <c r="H20" s="12"/>
      <c r="I20" s="12"/>
      <c r="J20" s="12"/>
      <c r="K20" s="4"/>
      <c r="L20" s="4"/>
      <c r="M20" s="5"/>
      <c r="N20" s="5"/>
      <c r="O20" s="5"/>
      <c r="Y20" s="5"/>
      <c r="Z20" s="5"/>
    </row>
    <row r="21" spans="1:26" customFormat="1" x14ac:dyDescent="0.25">
      <c r="A21" s="1"/>
      <c r="B21" s="14"/>
      <c r="C21" s="2"/>
      <c r="D21" s="2"/>
      <c r="E21" s="2"/>
      <c r="H21" s="4"/>
      <c r="I21" s="4"/>
      <c r="J21" s="4"/>
      <c r="K21" s="4"/>
      <c r="L21" s="4"/>
      <c r="M21" s="5"/>
      <c r="N21" s="7" t="s">
        <v>2</v>
      </c>
      <c r="O21" s="5"/>
      <c r="T21" s="8" t="s">
        <v>3</v>
      </c>
      <c r="Y21" s="5"/>
      <c r="Z21" s="6" t="s">
        <v>4</v>
      </c>
    </row>
    <row r="22" spans="1:26" customFormat="1" x14ac:dyDescent="0.25">
      <c r="A22" s="9" t="s">
        <v>43</v>
      </c>
      <c r="B22" s="2"/>
      <c r="C22" s="2" t="s">
        <v>20</v>
      </c>
      <c r="D22" s="2" t="s">
        <v>20</v>
      </c>
      <c r="E22" s="2" t="s">
        <v>21</v>
      </c>
      <c r="F22" s="2" t="s">
        <v>8</v>
      </c>
      <c r="G22" s="2" t="s">
        <v>9</v>
      </c>
      <c r="H22" s="4" t="s">
        <v>4</v>
      </c>
      <c r="I22" s="4" t="s">
        <v>10</v>
      </c>
      <c r="J22" s="12"/>
      <c r="K22" s="4"/>
      <c r="L22" s="4"/>
      <c r="M22" s="5"/>
      <c r="N22" s="1" t="s">
        <v>11</v>
      </c>
      <c r="O22" s="5"/>
      <c r="T22" s="1" t="s">
        <v>11</v>
      </c>
      <c r="Y22" s="5"/>
      <c r="Z22" s="1" t="s">
        <v>11</v>
      </c>
    </row>
    <row r="23" spans="1:26" customFormat="1" ht="17.25" x14ac:dyDescent="0.25">
      <c r="A23" s="10" t="s">
        <v>2</v>
      </c>
      <c r="B23" s="14" t="s">
        <v>21</v>
      </c>
      <c r="C23" s="2" t="s">
        <v>12</v>
      </c>
      <c r="D23" s="2" t="s">
        <v>13</v>
      </c>
      <c r="E23" s="2" t="s">
        <v>21</v>
      </c>
      <c r="F23" s="2" t="s">
        <v>13</v>
      </c>
      <c r="G23" s="2" t="s">
        <v>13</v>
      </c>
      <c r="H23" s="2" t="s">
        <v>13</v>
      </c>
      <c r="I23" s="2" t="s">
        <v>13</v>
      </c>
      <c r="J23" s="12"/>
      <c r="K23" s="4"/>
      <c r="L23" s="4"/>
      <c r="M23" s="5"/>
      <c r="N23" s="5"/>
      <c r="O23" s="5"/>
      <c r="Y23" s="5"/>
      <c r="Z23" s="5"/>
    </row>
    <row r="24" spans="1:26" customFormat="1" x14ac:dyDescent="0.25">
      <c r="A24" s="10" t="s">
        <v>3</v>
      </c>
      <c r="B24" s="11">
        <v>0.18</v>
      </c>
      <c r="C24" s="21">
        <v>1000</v>
      </c>
      <c r="D24" s="12">
        <f>(C24*0.45)/10000</f>
        <v>4.4999999999999998E-2</v>
      </c>
      <c r="E24" s="2" t="s">
        <v>21</v>
      </c>
      <c r="F24" s="12">
        <f>D24</f>
        <v>4.4999999999999998E-2</v>
      </c>
      <c r="G24" s="12">
        <f>F24*B24</f>
        <v>8.0999999999999996E-3</v>
      </c>
      <c r="H24" s="12">
        <f>G24*B25</f>
        <v>5.2649999999999997E-3</v>
      </c>
      <c r="I24" s="12">
        <f>(F24*0.15)+G24+H24</f>
        <v>2.0114999999999997E-2</v>
      </c>
      <c r="J24" s="12"/>
      <c r="K24" s="4"/>
      <c r="L24" s="4"/>
      <c r="M24" s="5"/>
      <c r="N24" s="5"/>
      <c r="O24" s="5"/>
      <c r="Y24" s="5"/>
      <c r="Z24" s="5"/>
    </row>
    <row r="25" spans="1:26" customFormat="1" x14ac:dyDescent="0.25">
      <c r="A25" s="10" t="s">
        <v>4</v>
      </c>
      <c r="B25" s="11">
        <v>0.65</v>
      </c>
      <c r="C25" s="2"/>
      <c r="D25" s="12"/>
      <c r="E25" s="2"/>
      <c r="F25" s="12"/>
      <c r="G25" s="12"/>
      <c r="H25" s="12"/>
      <c r="I25" s="12"/>
      <c r="J25" s="12"/>
      <c r="K25" s="4"/>
      <c r="L25" s="4"/>
      <c r="M25" s="5"/>
      <c r="N25" s="7" t="s">
        <v>2</v>
      </c>
      <c r="O25" s="5"/>
      <c r="T25" s="8" t="s">
        <v>3</v>
      </c>
      <c r="Y25" s="5"/>
      <c r="Z25" s="6" t="s">
        <v>4</v>
      </c>
    </row>
    <row r="26" spans="1:26" customFormat="1" x14ac:dyDescent="0.25">
      <c r="A26" s="1"/>
      <c r="B26" s="14"/>
      <c r="C26" s="2"/>
      <c r="D26" s="12"/>
      <c r="E26" s="2"/>
      <c r="F26" s="12"/>
      <c r="G26" s="12"/>
      <c r="H26" s="12"/>
      <c r="I26" s="12"/>
      <c r="J26" s="12"/>
      <c r="K26" s="4"/>
      <c r="L26" s="4"/>
      <c r="M26" s="5"/>
      <c r="N26" s="7"/>
      <c r="O26" s="5"/>
      <c r="T26" s="8"/>
      <c r="Y26" s="5"/>
      <c r="Z26" s="6"/>
    </row>
    <row r="27" spans="1:26" customFormat="1" x14ac:dyDescent="0.25">
      <c r="A27" s="7" t="s">
        <v>22</v>
      </c>
      <c r="B27" s="2"/>
      <c r="C27" s="2" t="s">
        <v>20</v>
      </c>
      <c r="D27" s="2" t="s">
        <v>20</v>
      </c>
      <c r="E27" s="2" t="s">
        <v>21</v>
      </c>
      <c r="F27" s="2" t="s">
        <v>8</v>
      </c>
      <c r="G27" s="2" t="s">
        <v>9</v>
      </c>
      <c r="H27" s="4" t="s">
        <v>4</v>
      </c>
      <c r="I27" s="4" t="s">
        <v>10</v>
      </c>
      <c r="J27" s="4"/>
      <c r="K27" s="4"/>
      <c r="L27" s="4"/>
      <c r="M27" s="5"/>
      <c r="N27" s="1" t="s">
        <v>17</v>
      </c>
      <c r="O27" s="5"/>
      <c r="T27" t="s">
        <v>18</v>
      </c>
      <c r="Y27" s="5"/>
      <c r="Z27" s="1" t="s">
        <v>11</v>
      </c>
    </row>
    <row r="28" spans="1:26" customFormat="1" ht="17.25" x14ac:dyDescent="0.25">
      <c r="A28" s="10" t="s">
        <v>2</v>
      </c>
      <c r="B28" s="14" t="s">
        <v>21</v>
      </c>
      <c r="C28" s="2" t="s">
        <v>12</v>
      </c>
      <c r="D28" s="2" t="s">
        <v>13</v>
      </c>
      <c r="E28" s="2" t="s">
        <v>21</v>
      </c>
      <c r="F28" s="2" t="s">
        <v>13</v>
      </c>
      <c r="G28" s="2" t="s">
        <v>13</v>
      </c>
      <c r="H28" s="2" t="s">
        <v>13</v>
      </c>
      <c r="I28" s="2" t="s">
        <v>13</v>
      </c>
      <c r="J28" s="4"/>
      <c r="K28" s="4"/>
      <c r="L28" s="4"/>
      <c r="M28" s="5"/>
      <c r="N28" s="5"/>
      <c r="O28" s="5"/>
      <c r="Y28" s="5"/>
      <c r="Z28" s="5"/>
    </row>
    <row r="29" spans="1:26" customFormat="1" x14ac:dyDescent="0.25">
      <c r="A29" s="10" t="s">
        <v>3</v>
      </c>
      <c r="B29" s="11">
        <v>0.24</v>
      </c>
      <c r="C29" s="21">
        <v>1000</v>
      </c>
      <c r="D29" s="12">
        <f>(C29*0.45)/10000</f>
        <v>4.4999999999999998E-2</v>
      </c>
      <c r="E29" s="2" t="s">
        <v>21</v>
      </c>
      <c r="F29" s="12">
        <f>D29</f>
        <v>4.4999999999999998E-2</v>
      </c>
      <c r="G29" s="12">
        <f>F29*B29</f>
        <v>1.0799999999999999E-2</v>
      </c>
      <c r="H29" s="12">
        <f>G29*B30</f>
        <v>7.0199999999999993E-3</v>
      </c>
      <c r="I29" s="12">
        <f>(F29*0.15)+G29+H29</f>
        <v>2.4569999999999998E-2</v>
      </c>
      <c r="J29" s="4"/>
      <c r="K29" s="4"/>
      <c r="L29" s="4"/>
      <c r="M29" s="5"/>
      <c r="N29" s="5"/>
      <c r="O29" s="5"/>
      <c r="Y29" s="5"/>
      <c r="Z29" s="5"/>
    </row>
    <row r="30" spans="1:26" customFormat="1" x14ac:dyDescent="0.25">
      <c r="A30" s="10" t="s">
        <v>4</v>
      </c>
      <c r="B30" s="11">
        <v>0.65</v>
      </c>
      <c r="C30" s="2"/>
      <c r="D30" s="12"/>
      <c r="E30" s="2"/>
      <c r="F30" s="12"/>
      <c r="G30" s="12"/>
      <c r="H30" s="12"/>
      <c r="I30" s="12"/>
      <c r="J30" s="4"/>
      <c r="K30" s="4"/>
      <c r="L30" s="4"/>
      <c r="M30" s="5"/>
      <c r="N30" s="5"/>
      <c r="O30" s="5"/>
      <c r="Y30" s="5"/>
      <c r="Z30" s="5"/>
    </row>
    <row r="31" spans="1:26" customFormat="1" x14ac:dyDescent="0.25">
      <c r="A31" s="1"/>
      <c r="B31" s="14"/>
      <c r="C31" s="2"/>
      <c r="D31" s="12"/>
      <c r="E31" s="2"/>
      <c r="F31" s="12"/>
      <c r="G31" s="12"/>
      <c r="H31" s="12"/>
      <c r="I31" s="12"/>
      <c r="J31" s="4"/>
      <c r="K31" s="4"/>
      <c r="L31" s="4"/>
      <c r="M31" s="5"/>
      <c r="N31" s="5"/>
      <c r="O31" s="5"/>
      <c r="Y31" s="5"/>
      <c r="Z31" s="5"/>
    </row>
    <row r="32" spans="1:26" customFormat="1" x14ac:dyDescent="0.25">
      <c r="A32" s="1"/>
      <c r="B32" s="14"/>
      <c r="C32" s="2"/>
      <c r="D32" s="2"/>
      <c r="E32" s="2"/>
      <c r="F32" s="15"/>
      <c r="H32" s="4"/>
      <c r="I32" s="12"/>
      <c r="J32" s="4"/>
      <c r="K32" s="4"/>
      <c r="L32" s="4"/>
      <c r="M32" s="5"/>
      <c r="N32" s="5"/>
      <c r="O32" s="5"/>
      <c r="Y32" s="5"/>
      <c r="Z32" s="5"/>
    </row>
    <row r="33" spans="1:26" customFormat="1" x14ac:dyDescent="0.25">
      <c r="A33" s="1"/>
      <c r="B33" s="14"/>
      <c r="C33" s="2"/>
      <c r="D33" s="2"/>
      <c r="E33" s="2"/>
      <c r="H33" s="4"/>
      <c r="I33" s="4"/>
      <c r="J33" s="4"/>
      <c r="K33" s="4"/>
      <c r="L33" s="4"/>
      <c r="M33" s="5"/>
      <c r="N33" s="16" t="s">
        <v>2</v>
      </c>
      <c r="O33" s="5"/>
      <c r="T33" s="17" t="s">
        <v>3</v>
      </c>
      <c r="Y33" s="5"/>
      <c r="Z33" s="18" t="s">
        <v>4</v>
      </c>
    </row>
    <row r="34" spans="1:26" customFormat="1" x14ac:dyDescent="0.25">
      <c r="A34" s="1"/>
      <c r="B34" s="14"/>
      <c r="C34" s="45"/>
      <c r="D34" s="45"/>
      <c r="E34" s="45"/>
      <c r="F34" s="2"/>
      <c r="G34" s="2"/>
      <c r="H34" s="4"/>
      <c r="I34" s="4"/>
      <c r="J34" s="4"/>
      <c r="K34" s="4"/>
      <c r="L34" s="4"/>
      <c r="M34" s="5"/>
      <c r="N34" s="19" t="s">
        <v>23</v>
      </c>
      <c r="O34" s="5"/>
      <c r="T34" t="s">
        <v>18</v>
      </c>
      <c r="Y34" s="5"/>
      <c r="Z34" s="1" t="s">
        <v>11</v>
      </c>
    </row>
    <row r="35" spans="1:26" customFormat="1" x14ac:dyDescent="0.25">
      <c r="A35" s="1"/>
      <c r="B35" s="14"/>
      <c r="C35" s="2"/>
      <c r="D35" s="2"/>
      <c r="E35" s="2"/>
      <c r="F35" s="2"/>
      <c r="G35" s="2"/>
      <c r="H35" s="2"/>
      <c r="I35" s="2"/>
      <c r="J35" s="4"/>
      <c r="K35" s="4"/>
      <c r="L35" s="4"/>
      <c r="M35" s="5"/>
      <c r="N35" s="5"/>
      <c r="O35" s="5"/>
      <c r="Y35" s="5"/>
      <c r="Z35" s="5"/>
    </row>
    <row r="36" spans="1:26" customFormat="1" x14ac:dyDescent="0.25">
      <c r="A36" s="9"/>
      <c r="B36" s="2"/>
      <c r="C36" s="2"/>
      <c r="D36" s="2"/>
      <c r="E36" s="2"/>
      <c r="H36" s="4"/>
      <c r="I36" s="4"/>
      <c r="J36" s="4"/>
      <c r="K36" s="4"/>
      <c r="L36" s="4"/>
      <c r="M36" s="5"/>
      <c r="N36" s="5"/>
      <c r="O36" s="5"/>
      <c r="Y36" s="5"/>
      <c r="Z36" s="5"/>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3"/>
  <sheetViews>
    <sheetView tabSelected="1" topLeftCell="A13" workbookViewId="0">
      <selection activeCell="H33" sqref="H33"/>
    </sheetView>
  </sheetViews>
  <sheetFormatPr defaultColWidth="11.42578125" defaultRowHeight="15" x14ac:dyDescent="0.25"/>
  <cols>
    <col min="1" max="1" width="11.42578125" style="1"/>
    <col min="2" max="2" width="23" style="2" bestFit="1" customWidth="1"/>
    <col min="3" max="4" width="12.42578125" style="2" bestFit="1" customWidth="1"/>
    <col min="5" max="5" width="19.140625" style="2" bestFit="1" customWidth="1"/>
    <col min="6" max="6" width="26.42578125" bestFit="1" customWidth="1"/>
    <col min="8" max="8" width="12.7109375" style="4" customWidth="1"/>
    <col min="9" max="9" width="24.7109375" style="4" bestFit="1" customWidth="1"/>
    <col min="10" max="10" width="24.42578125" style="4" customWidth="1"/>
    <col min="11" max="11" width="12.7109375" style="4" customWidth="1"/>
    <col min="12" max="12" width="2.7109375" style="4" customWidth="1"/>
    <col min="13" max="15" width="11.42578125" style="5"/>
    <col min="25" max="27" width="11.42578125" style="5"/>
  </cols>
  <sheetData>
    <row r="1" spans="1:26" x14ac:dyDescent="0.25">
      <c r="B1" s="20" t="s">
        <v>25</v>
      </c>
    </row>
    <row r="2" spans="1:26" customFormat="1" x14ac:dyDescent="0.25">
      <c r="A2" s="1"/>
      <c r="B2" s="14" t="s">
        <v>26</v>
      </c>
      <c r="C2" s="14"/>
      <c r="D2" s="14"/>
      <c r="E2" s="14"/>
      <c r="F2" s="14"/>
      <c r="G2" s="14"/>
      <c r="H2" s="14"/>
      <c r="I2" s="14"/>
      <c r="J2" s="14"/>
      <c r="K2" s="4"/>
      <c r="L2" s="4"/>
      <c r="M2" s="5"/>
      <c r="N2" s="5"/>
      <c r="O2" s="5"/>
      <c r="Q2" s="6"/>
      <c r="Y2" s="5"/>
      <c r="Z2" s="5"/>
    </row>
    <row r="3" spans="1:26" customFormat="1" x14ac:dyDescent="0.25">
      <c r="A3" s="1"/>
      <c r="B3" s="14" t="s">
        <v>32</v>
      </c>
      <c r="C3" s="2"/>
      <c r="D3" s="2"/>
      <c r="E3" s="2"/>
      <c r="F3" s="9"/>
      <c r="H3" s="22"/>
      <c r="I3" s="4"/>
      <c r="J3" s="4"/>
      <c r="K3" s="4"/>
      <c r="L3" s="4"/>
      <c r="M3" s="5"/>
      <c r="N3" s="5"/>
      <c r="O3" s="5"/>
      <c r="Y3" s="5"/>
      <c r="Z3" s="5"/>
    </row>
    <row r="4" spans="1:26" customFormat="1" x14ac:dyDescent="0.25">
      <c r="A4" s="1"/>
      <c r="B4" s="2"/>
      <c r="C4" s="2"/>
      <c r="D4" s="2"/>
      <c r="E4" s="2"/>
      <c r="F4" s="3"/>
      <c r="H4" s="4"/>
      <c r="I4" s="4"/>
      <c r="J4" s="4"/>
      <c r="K4" s="4"/>
      <c r="L4" s="4"/>
      <c r="M4" s="5"/>
      <c r="N4" s="7"/>
      <c r="O4" s="5"/>
      <c r="T4" s="8"/>
      <c r="Y4" s="5"/>
      <c r="Z4" s="6"/>
    </row>
    <row r="5" spans="1:26" customFormat="1" x14ac:dyDescent="0.25">
      <c r="A5" s="9" t="s">
        <v>30</v>
      </c>
      <c r="B5" s="2"/>
      <c r="C5" s="2" t="s">
        <v>6</v>
      </c>
      <c r="D5" s="2" t="s">
        <v>6</v>
      </c>
      <c r="E5" s="2" t="s">
        <v>7</v>
      </c>
      <c r="F5" s="2" t="s">
        <v>8</v>
      </c>
      <c r="G5" s="2" t="s">
        <v>9</v>
      </c>
      <c r="H5" s="4" t="s">
        <v>4</v>
      </c>
      <c r="I5" s="4" t="s">
        <v>10</v>
      </c>
      <c r="J5" s="4"/>
      <c r="K5" s="4"/>
      <c r="L5" s="4"/>
      <c r="M5" s="5"/>
      <c r="N5" s="1"/>
      <c r="O5" s="5"/>
      <c r="T5" s="1"/>
      <c r="Y5" s="5"/>
      <c r="Z5" s="1"/>
    </row>
    <row r="6" spans="1:26" customFormat="1" ht="17.25" x14ac:dyDescent="0.25">
      <c r="A6" s="10" t="s">
        <v>2</v>
      </c>
      <c r="B6" s="11">
        <v>0.5</v>
      </c>
      <c r="C6" s="2" t="s">
        <v>12</v>
      </c>
      <c r="D6" s="2" t="s">
        <v>13</v>
      </c>
      <c r="E6" s="2" t="s">
        <v>13</v>
      </c>
      <c r="F6" s="2" t="s">
        <v>13</v>
      </c>
      <c r="G6" s="2" t="s">
        <v>13</v>
      </c>
      <c r="H6" s="2" t="s">
        <v>13</v>
      </c>
      <c r="I6" s="2" t="s">
        <v>13</v>
      </c>
      <c r="J6" s="4"/>
      <c r="K6" s="4"/>
      <c r="L6" s="4"/>
      <c r="M6" s="5"/>
      <c r="N6" s="5"/>
      <c r="O6" s="5"/>
      <c r="Y6" s="5"/>
      <c r="Z6" s="5"/>
    </row>
    <row r="7" spans="1:26" customFormat="1" x14ac:dyDescent="0.25">
      <c r="A7" s="10" t="s">
        <v>3</v>
      </c>
      <c r="B7" s="11">
        <v>0.18</v>
      </c>
      <c r="C7" s="21">
        <v>1000</v>
      </c>
      <c r="D7" s="12">
        <f>(C7*0.45)/10000</f>
        <v>4.4999999999999998E-2</v>
      </c>
      <c r="E7" s="12">
        <f>D7*(1-B6)/B6</f>
        <v>4.4999999999999998E-2</v>
      </c>
      <c r="F7" s="12">
        <f>D7+E7</f>
        <v>0.09</v>
      </c>
      <c r="G7" s="12">
        <f>F7*B7</f>
        <v>1.6199999999999999E-2</v>
      </c>
      <c r="H7" s="12">
        <f>G7*B8</f>
        <v>1.0529999999999999E-2</v>
      </c>
      <c r="I7" s="12">
        <f>E7+G7+H7</f>
        <v>7.1730000000000002E-2</v>
      </c>
      <c r="J7" s="4"/>
      <c r="K7" s="4"/>
      <c r="L7" s="4"/>
      <c r="M7" s="5"/>
      <c r="N7" s="5"/>
      <c r="O7" s="5"/>
      <c r="Y7" s="5"/>
      <c r="Z7" s="5"/>
    </row>
    <row r="8" spans="1:26" customFormat="1" x14ac:dyDescent="0.25">
      <c r="A8" s="10" t="s">
        <v>4</v>
      </c>
      <c r="B8" s="11">
        <v>0.65</v>
      </c>
      <c r="C8" s="2"/>
      <c r="D8" s="12"/>
      <c r="E8" s="12"/>
      <c r="F8" s="13" t="s">
        <v>40</v>
      </c>
      <c r="G8" s="12"/>
      <c r="H8" s="12"/>
      <c r="I8" s="12"/>
      <c r="J8" s="4"/>
      <c r="K8" s="4"/>
      <c r="L8" s="4"/>
      <c r="M8" s="5"/>
      <c r="N8" s="7"/>
      <c r="O8" s="5"/>
      <c r="T8" s="8"/>
      <c r="Y8" s="5"/>
      <c r="Z8" s="6"/>
    </row>
    <row r="9" spans="1:26" customFormat="1" x14ac:dyDescent="0.25">
      <c r="A9" s="1"/>
      <c r="B9" s="14"/>
      <c r="C9" s="2"/>
      <c r="D9" s="12"/>
      <c r="E9" s="12"/>
      <c r="F9" s="13"/>
      <c r="G9" s="12"/>
      <c r="H9" s="12"/>
      <c r="I9" s="12"/>
      <c r="J9" s="4"/>
      <c r="K9" s="4"/>
      <c r="L9" s="4"/>
      <c r="M9" s="5"/>
      <c r="N9" s="7"/>
      <c r="O9" s="5"/>
      <c r="T9" s="8"/>
      <c r="Y9" s="5"/>
      <c r="Z9" s="6"/>
    </row>
    <row r="10" spans="1:26" s="30" customFormat="1" x14ac:dyDescent="0.25">
      <c r="A10" s="24" t="s">
        <v>33</v>
      </c>
      <c r="B10" s="25"/>
      <c r="C10" s="25" t="s">
        <v>6</v>
      </c>
      <c r="D10" s="25" t="s">
        <v>6</v>
      </c>
      <c r="E10" s="25" t="s">
        <v>7</v>
      </c>
      <c r="F10" s="25" t="s">
        <v>8</v>
      </c>
      <c r="G10" s="25" t="s">
        <v>9</v>
      </c>
      <c r="H10" s="26" t="s">
        <v>4</v>
      </c>
      <c r="I10" s="26" t="s">
        <v>10</v>
      </c>
      <c r="J10" s="27" t="s">
        <v>27</v>
      </c>
      <c r="K10" s="26"/>
      <c r="L10" s="26"/>
      <c r="M10" s="28"/>
      <c r="N10" s="29"/>
      <c r="O10" s="28"/>
      <c r="T10" s="29"/>
      <c r="Y10" s="28"/>
      <c r="Z10" s="29"/>
    </row>
    <row r="11" spans="1:26" s="30" customFormat="1" ht="17.25" x14ac:dyDescent="0.25">
      <c r="A11" s="31" t="s">
        <v>2</v>
      </c>
      <c r="B11" s="32">
        <v>0.5</v>
      </c>
      <c r="C11" s="25" t="s">
        <v>12</v>
      </c>
      <c r="D11" s="25" t="s">
        <v>13</v>
      </c>
      <c r="E11" s="25" t="s">
        <v>13</v>
      </c>
      <c r="F11" s="25" t="s">
        <v>13</v>
      </c>
      <c r="G11" s="25" t="s">
        <v>13</v>
      </c>
      <c r="H11" s="25" t="s">
        <v>13</v>
      </c>
      <c r="I11" s="25" t="s">
        <v>13</v>
      </c>
      <c r="J11" s="25" t="s">
        <v>13</v>
      </c>
      <c r="K11" s="26" t="s">
        <v>28</v>
      </c>
      <c r="L11" s="26"/>
      <c r="M11" s="28"/>
      <c r="N11" s="28"/>
      <c r="O11" s="28"/>
      <c r="Y11" s="28"/>
      <c r="Z11" s="28"/>
    </row>
    <row r="12" spans="1:26" s="30" customFormat="1" x14ac:dyDescent="0.25">
      <c r="A12" s="31" t="s">
        <v>3</v>
      </c>
      <c r="B12" s="32">
        <v>0.18</v>
      </c>
      <c r="C12" s="33">
        <f>2050*2</f>
        <v>4100</v>
      </c>
      <c r="D12" s="34">
        <f>(C12*0.45)/10000</f>
        <v>0.1845</v>
      </c>
      <c r="E12" s="34">
        <f>D12*(1-B11)/B11</f>
        <v>0.1845</v>
      </c>
      <c r="F12" s="34">
        <f>D12+E12</f>
        <v>0.36899999999999999</v>
      </c>
      <c r="G12" s="34">
        <f>F12*B12</f>
        <v>6.6419999999999993E-2</v>
      </c>
      <c r="H12" s="34">
        <f>G12*B13</f>
        <v>4.3172999999999996E-2</v>
      </c>
      <c r="I12" s="34">
        <f>E12+G12+H12</f>
        <v>0.29409299999999999</v>
      </c>
      <c r="J12" s="35">
        <f>G12+H12</f>
        <v>0.109593</v>
      </c>
      <c r="K12" s="35">
        <f>J12*10</f>
        <v>1.0959300000000001</v>
      </c>
      <c r="L12" s="26"/>
      <c r="M12" s="28"/>
      <c r="N12" s="28"/>
      <c r="O12" s="28"/>
      <c r="Y12" s="28"/>
      <c r="Z12" s="28"/>
    </row>
    <row r="13" spans="1:26" s="30" customFormat="1" x14ac:dyDescent="0.25">
      <c r="A13" s="31" t="s">
        <v>4</v>
      </c>
      <c r="B13" s="32">
        <v>0.65</v>
      </c>
      <c r="C13" s="25"/>
      <c r="D13" s="34"/>
      <c r="E13" s="34"/>
      <c r="F13" s="36"/>
      <c r="G13" s="34"/>
      <c r="H13" s="34"/>
      <c r="I13" s="34"/>
      <c r="J13" s="26"/>
      <c r="K13" s="26"/>
      <c r="L13" s="26"/>
      <c r="M13" s="28"/>
      <c r="N13" s="37"/>
      <c r="O13" s="28"/>
      <c r="T13" s="38"/>
      <c r="Y13" s="28"/>
      <c r="Z13" s="39"/>
    </row>
    <row r="14" spans="1:26" customFormat="1" x14ac:dyDescent="0.25">
      <c r="A14" s="1"/>
      <c r="B14" s="14"/>
      <c r="C14" s="2"/>
      <c r="D14" s="4"/>
      <c r="E14" s="2"/>
      <c r="F14" s="13"/>
      <c r="G14" s="12"/>
      <c r="H14" s="12"/>
      <c r="I14" s="12"/>
      <c r="J14" s="4"/>
      <c r="K14" s="4"/>
      <c r="L14" s="4"/>
      <c r="M14" s="5"/>
      <c r="N14" s="7"/>
      <c r="O14" s="5"/>
      <c r="T14" s="8"/>
      <c r="Y14" s="5"/>
      <c r="Z14" s="6"/>
    </row>
    <row r="15" spans="1:26" customFormat="1" x14ac:dyDescent="0.25">
      <c r="A15" s="9"/>
      <c r="B15" s="2"/>
      <c r="C15" s="2"/>
      <c r="D15" s="2"/>
      <c r="E15" s="2"/>
      <c r="F15" s="2"/>
      <c r="G15" s="2"/>
      <c r="H15" s="4"/>
      <c r="I15" s="4"/>
      <c r="J15" s="4"/>
      <c r="K15" s="4"/>
      <c r="L15" s="4"/>
      <c r="M15" s="5"/>
      <c r="N15" s="1"/>
      <c r="O15" s="5"/>
      <c r="Y15" s="5"/>
      <c r="Z15" s="1"/>
    </row>
    <row r="16" spans="1:26" s="30" customFormat="1" x14ac:dyDescent="0.25">
      <c r="A16" s="24" t="s">
        <v>34</v>
      </c>
      <c r="B16" s="25"/>
      <c r="C16" s="25" t="s">
        <v>6</v>
      </c>
      <c r="D16" s="25" t="s">
        <v>6</v>
      </c>
      <c r="E16" s="25" t="s">
        <v>7</v>
      </c>
      <c r="F16" s="25" t="s">
        <v>8</v>
      </c>
      <c r="G16" s="25" t="s">
        <v>9</v>
      </c>
      <c r="H16" s="26" t="s">
        <v>4</v>
      </c>
      <c r="I16" s="26" t="s">
        <v>10</v>
      </c>
      <c r="J16" s="27" t="s">
        <v>27</v>
      </c>
      <c r="K16" s="26"/>
      <c r="L16" s="26"/>
      <c r="M16" s="28"/>
      <c r="N16" s="28"/>
      <c r="O16" s="28"/>
      <c r="Y16" s="28"/>
      <c r="Z16" s="28"/>
    </row>
    <row r="17" spans="1:27" s="30" customFormat="1" ht="17.25" x14ac:dyDescent="0.25">
      <c r="A17" s="31" t="s">
        <v>2</v>
      </c>
      <c r="B17" s="32">
        <v>0.5</v>
      </c>
      <c r="C17" s="25" t="s">
        <v>12</v>
      </c>
      <c r="D17" s="25" t="s">
        <v>13</v>
      </c>
      <c r="E17" s="25" t="s">
        <v>13</v>
      </c>
      <c r="F17" s="25" t="s">
        <v>13</v>
      </c>
      <c r="G17" s="25" t="s">
        <v>13</v>
      </c>
      <c r="H17" s="25" t="s">
        <v>13</v>
      </c>
      <c r="I17" s="25" t="s">
        <v>13</v>
      </c>
      <c r="J17" s="25" t="s">
        <v>13</v>
      </c>
      <c r="K17" s="26" t="s">
        <v>28</v>
      </c>
      <c r="L17" s="26"/>
      <c r="M17" s="28"/>
      <c r="N17" s="28"/>
      <c r="O17" s="28"/>
      <c r="Y17" s="28"/>
      <c r="Z17" s="28"/>
    </row>
    <row r="18" spans="1:27" s="30" customFormat="1" x14ac:dyDescent="0.25">
      <c r="A18" s="31" t="s">
        <v>3</v>
      </c>
      <c r="B18" s="32">
        <v>0.18</v>
      </c>
      <c r="C18" s="40">
        <f>2590*2</f>
        <v>5180</v>
      </c>
      <c r="D18" s="34">
        <f>(C18*0.45)/10000</f>
        <v>0.2331</v>
      </c>
      <c r="E18" s="34">
        <f>D18*(1-B17)/B17</f>
        <v>0.2331</v>
      </c>
      <c r="F18" s="34">
        <f>D18+E18</f>
        <v>0.4662</v>
      </c>
      <c r="G18" s="34">
        <f>F18*B18</f>
        <v>8.3915999999999991E-2</v>
      </c>
      <c r="H18" s="34">
        <f>G18*B19</f>
        <v>5.4545399999999994E-2</v>
      </c>
      <c r="I18" s="34">
        <f>E18+G18+H18</f>
        <v>0.37156139999999993</v>
      </c>
      <c r="J18" s="26">
        <f>G18+H18</f>
        <v>0.13846139999999998</v>
      </c>
      <c r="K18" s="26">
        <f>J18*10</f>
        <v>1.3846139999999998</v>
      </c>
      <c r="L18" s="26"/>
      <c r="M18" s="28"/>
      <c r="N18" s="28"/>
      <c r="O18" s="28"/>
      <c r="Y18" s="28"/>
      <c r="Z18" s="28"/>
    </row>
    <row r="19" spans="1:27" s="30" customFormat="1" x14ac:dyDescent="0.25">
      <c r="A19" s="31" t="s">
        <v>4</v>
      </c>
      <c r="B19" s="32">
        <v>0.65</v>
      </c>
      <c r="C19" s="25"/>
      <c r="D19" s="25"/>
      <c r="E19" s="34"/>
      <c r="F19" s="36"/>
      <c r="G19" s="34"/>
      <c r="H19" s="34"/>
      <c r="I19" s="34"/>
      <c r="J19" s="26"/>
      <c r="K19" s="26"/>
      <c r="L19" s="26"/>
      <c r="M19" s="28"/>
      <c r="N19" s="28"/>
      <c r="O19" s="28"/>
      <c r="Y19" s="28"/>
      <c r="Z19" s="28"/>
    </row>
    <row r="20" spans="1:27" s="30" customFormat="1" x14ac:dyDescent="0.25">
      <c r="A20" s="41" t="s">
        <v>31</v>
      </c>
      <c r="B20" s="42">
        <v>0.12</v>
      </c>
      <c r="C20" s="25"/>
      <c r="D20" s="25"/>
      <c r="E20" s="34"/>
      <c r="F20" s="43"/>
      <c r="G20" s="34"/>
      <c r="H20" s="34"/>
      <c r="I20" s="34"/>
      <c r="J20" s="34">
        <f>B20</f>
        <v>0.12</v>
      </c>
      <c r="K20" s="26">
        <f>J20*10</f>
        <v>1.2</v>
      </c>
      <c r="L20" s="26"/>
      <c r="M20" s="28"/>
      <c r="N20" s="28"/>
      <c r="O20" s="28"/>
      <c r="Y20" s="28"/>
      <c r="Z20" s="28"/>
    </row>
    <row r="21" spans="1:27" s="30" customFormat="1" x14ac:dyDescent="0.25">
      <c r="A21" s="37" t="s">
        <v>29</v>
      </c>
      <c r="B21" s="44"/>
      <c r="C21" s="25"/>
      <c r="D21" s="25"/>
      <c r="E21" s="25"/>
      <c r="H21" s="26"/>
      <c r="I21" s="26"/>
      <c r="J21" s="35">
        <f>J18+J20</f>
        <v>0.25846139999999995</v>
      </c>
      <c r="K21" s="35">
        <f>K18+K20</f>
        <v>2.5846139999999997</v>
      </c>
      <c r="L21" s="26"/>
      <c r="M21" s="28"/>
      <c r="N21" s="37"/>
      <c r="O21" s="28"/>
      <c r="T21" s="38"/>
      <c r="Y21" s="28"/>
      <c r="Z21" s="39"/>
    </row>
    <row r="22" spans="1:27" x14ac:dyDescent="0.25">
      <c r="A22" s="23"/>
      <c r="F22" s="2"/>
      <c r="G22" s="2"/>
      <c r="J22" s="12"/>
      <c r="N22" s="1"/>
      <c r="T22" s="1"/>
      <c r="Z22" s="1"/>
      <c r="AA22"/>
    </row>
    <row r="23" spans="1:27" s="30" customFormat="1" x14ac:dyDescent="0.25">
      <c r="A23" s="24" t="s">
        <v>41</v>
      </c>
      <c r="B23" s="25"/>
      <c r="C23" s="25" t="s">
        <v>6</v>
      </c>
      <c r="D23" s="25" t="s">
        <v>6</v>
      </c>
      <c r="E23" s="25" t="s">
        <v>7</v>
      </c>
      <c r="F23" s="25" t="s">
        <v>8</v>
      </c>
      <c r="G23" s="25" t="s">
        <v>9</v>
      </c>
      <c r="H23" s="26" t="s">
        <v>4</v>
      </c>
      <c r="I23" s="26" t="s">
        <v>10</v>
      </c>
      <c r="J23" s="27" t="s">
        <v>27</v>
      </c>
      <c r="K23" s="26"/>
      <c r="L23" s="26"/>
      <c r="M23" s="28"/>
      <c r="N23" s="29"/>
      <c r="O23" s="28"/>
      <c r="T23" s="29"/>
      <c r="Y23" s="28"/>
      <c r="Z23" s="29"/>
    </row>
    <row r="24" spans="1:27" s="30" customFormat="1" ht="17.25" x14ac:dyDescent="0.25">
      <c r="A24" s="31" t="s">
        <v>2</v>
      </c>
      <c r="B24" s="32">
        <v>0.5</v>
      </c>
      <c r="C24" s="25" t="s">
        <v>12</v>
      </c>
      <c r="D24" s="25" t="s">
        <v>13</v>
      </c>
      <c r="E24" s="25" t="s">
        <v>13</v>
      </c>
      <c r="F24" s="25" t="s">
        <v>13</v>
      </c>
      <c r="G24" s="25" t="s">
        <v>13</v>
      </c>
      <c r="H24" s="25" t="s">
        <v>13</v>
      </c>
      <c r="I24" s="25" t="s">
        <v>13</v>
      </c>
      <c r="J24" s="25" t="s">
        <v>13</v>
      </c>
      <c r="K24" s="26" t="s">
        <v>28</v>
      </c>
      <c r="L24" s="26"/>
      <c r="M24" s="28"/>
      <c r="N24" s="28"/>
      <c r="O24" s="28"/>
      <c r="Y24" s="28"/>
      <c r="Z24" s="28"/>
    </row>
    <row r="25" spans="1:27" s="30" customFormat="1" x14ac:dyDescent="0.25">
      <c r="A25" s="31" t="s">
        <v>3</v>
      </c>
      <c r="B25" s="32">
        <v>0.18</v>
      </c>
      <c r="C25" s="33">
        <f>3490*2</f>
        <v>6980</v>
      </c>
      <c r="D25" s="34">
        <f>(C25*0.45)/10000</f>
        <v>0.31409999999999999</v>
      </c>
      <c r="E25" s="34">
        <f>D25*(1-B24)/B24</f>
        <v>0.31409999999999999</v>
      </c>
      <c r="F25" s="34">
        <f>D25+E25</f>
        <v>0.62819999999999998</v>
      </c>
      <c r="G25" s="34">
        <f>F25*B25</f>
        <v>0.113076</v>
      </c>
      <c r="H25" s="34">
        <f>G25*B26</f>
        <v>7.3499400000000006E-2</v>
      </c>
      <c r="I25" s="34">
        <f>E25+G25+H25</f>
        <v>0.50067539999999999</v>
      </c>
      <c r="J25" s="35">
        <f>G25+H25</f>
        <v>0.1865754</v>
      </c>
      <c r="K25" s="35">
        <f>J25*10</f>
        <v>1.8657539999999999</v>
      </c>
      <c r="L25" s="26"/>
      <c r="M25" s="28"/>
      <c r="N25" s="28"/>
      <c r="O25" s="28"/>
      <c r="Y25" s="28"/>
      <c r="Z25" s="28"/>
    </row>
    <row r="26" spans="1:27" s="30" customFormat="1" x14ac:dyDescent="0.25">
      <c r="A26" s="31" t="s">
        <v>4</v>
      </c>
      <c r="B26" s="32">
        <v>0.65</v>
      </c>
      <c r="C26" s="25"/>
      <c r="D26" s="34"/>
      <c r="E26" s="34"/>
      <c r="F26" s="36"/>
      <c r="G26" s="34"/>
      <c r="H26" s="34"/>
      <c r="I26" s="34"/>
      <c r="J26" s="26"/>
      <c r="K26" s="26"/>
      <c r="L26" s="26"/>
      <c r="M26" s="28"/>
      <c r="N26" s="37"/>
      <c r="O26" s="28"/>
      <c r="T26" s="38"/>
      <c r="Y26" s="28"/>
      <c r="Z26" s="39"/>
    </row>
    <row r="28" spans="1:27" s="30" customFormat="1" x14ac:dyDescent="0.25">
      <c r="A28" s="24" t="s">
        <v>42</v>
      </c>
      <c r="B28" s="25"/>
      <c r="C28" s="25" t="s">
        <v>6</v>
      </c>
      <c r="D28" s="25" t="s">
        <v>6</v>
      </c>
      <c r="E28" s="25" t="s">
        <v>7</v>
      </c>
      <c r="F28" s="25" t="s">
        <v>8</v>
      </c>
      <c r="G28" s="25" t="s">
        <v>9</v>
      </c>
      <c r="H28" s="26" t="s">
        <v>4</v>
      </c>
      <c r="I28" s="26" t="s">
        <v>10</v>
      </c>
      <c r="J28" s="27" t="s">
        <v>27</v>
      </c>
      <c r="K28" s="26"/>
      <c r="L28" s="26"/>
      <c r="M28" s="28"/>
      <c r="N28" s="29"/>
      <c r="O28" s="28"/>
      <c r="T28" s="29"/>
      <c r="Y28" s="28"/>
      <c r="Z28" s="29"/>
    </row>
    <row r="29" spans="1:27" s="30" customFormat="1" ht="17.25" x14ac:dyDescent="0.25">
      <c r="A29" s="31" t="s">
        <v>2</v>
      </c>
      <c r="B29" s="32">
        <v>0.5</v>
      </c>
      <c r="C29" s="25" t="s">
        <v>12</v>
      </c>
      <c r="D29" s="25" t="s">
        <v>13</v>
      </c>
      <c r="E29" s="25" t="s">
        <v>13</v>
      </c>
      <c r="F29" s="25" t="s">
        <v>13</v>
      </c>
      <c r="G29" s="25" t="s">
        <v>13</v>
      </c>
      <c r="H29" s="25" t="s">
        <v>13</v>
      </c>
      <c r="I29" s="25" t="s">
        <v>13</v>
      </c>
      <c r="J29" s="25" t="s">
        <v>13</v>
      </c>
      <c r="K29" s="26" t="s">
        <v>28</v>
      </c>
      <c r="L29" s="26"/>
      <c r="M29" s="28"/>
      <c r="N29" s="28"/>
      <c r="O29" s="28"/>
      <c r="Y29" s="28"/>
      <c r="Z29" s="28"/>
    </row>
    <row r="30" spans="1:27" s="30" customFormat="1" x14ac:dyDescent="0.25">
      <c r="A30" s="31" t="s">
        <v>3</v>
      </c>
      <c r="B30" s="32">
        <v>0.18</v>
      </c>
      <c r="C30" s="33">
        <f>3340*2</f>
        <v>6680</v>
      </c>
      <c r="D30" s="34">
        <f>(C30*0.45)/10000</f>
        <v>0.30059999999999998</v>
      </c>
      <c r="E30" s="34">
        <f>D30*(1-B29)/B29</f>
        <v>0.30059999999999998</v>
      </c>
      <c r="F30" s="34">
        <f>D30+E30</f>
        <v>0.60119999999999996</v>
      </c>
      <c r="G30" s="34">
        <f>F30*B30</f>
        <v>0.10821599999999999</v>
      </c>
      <c r="H30" s="34">
        <f>G30*B31</f>
        <v>7.0340399999999997E-2</v>
      </c>
      <c r="I30" s="34">
        <f>E30+G30+H30</f>
        <v>0.47915639999999993</v>
      </c>
      <c r="J30" s="35">
        <f>G30+H30</f>
        <v>0.1785564</v>
      </c>
      <c r="K30" s="35">
        <f>J30*10</f>
        <v>1.7855639999999999</v>
      </c>
      <c r="L30" s="26"/>
      <c r="M30" s="28"/>
      <c r="N30" s="28"/>
      <c r="O30" s="28"/>
      <c r="Y30" s="28"/>
      <c r="Z30" s="28"/>
    </row>
    <row r="31" spans="1:27" s="30" customFormat="1" x14ac:dyDescent="0.25">
      <c r="A31" s="31" t="s">
        <v>4</v>
      </c>
      <c r="B31" s="32">
        <v>0.65</v>
      </c>
      <c r="C31" s="25"/>
      <c r="D31" s="34"/>
      <c r="E31" s="34"/>
      <c r="F31" s="36"/>
      <c r="G31" s="34"/>
      <c r="H31" s="34"/>
      <c r="I31" s="34"/>
      <c r="J31" s="26"/>
      <c r="K31" s="26"/>
      <c r="L31" s="26"/>
      <c r="M31" s="28"/>
      <c r="N31" s="37"/>
      <c r="O31" s="28"/>
      <c r="T31" s="38"/>
      <c r="Y31" s="28"/>
      <c r="Z31" s="39"/>
    </row>
    <row r="32" spans="1:27" s="30" customFormat="1" x14ac:dyDescent="0.25">
      <c r="A32" s="41" t="s">
        <v>31</v>
      </c>
      <c r="B32" s="42">
        <v>0.12</v>
      </c>
      <c r="C32" s="25"/>
      <c r="D32" s="25"/>
      <c r="E32" s="34"/>
      <c r="F32" s="43"/>
      <c r="G32" s="34"/>
      <c r="H32" s="34"/>
      <c r="I32" s="34"/>
      <c r="J32" s="34">
        <f>B32</f>
        <v>0.12</v>
      </c>
      <c r="K32" s="26">
        <f>J32*10</f>
        <v>1.2</v>
      </c>
      <c r="L32" s="26"/>
      <c r="M32" s="28"/>
      <c r="N32" s="28"/>
      <c r="O32" s="28"/>
      <c r="Y32" s="28"/>
      <c r="Z32" s="28"/>
    </row>
    <row r="33" spans="1:26" s="30" customFormat="1" x14ac:dyDescent="0.25">
      <c r="A33" s="37" t="s">
        <v>29</v>
      </c>
      <c r="B33" s="44"/>
      <c r="C33" s="25"/>
      <c r="D33" s="25"/>
      <c r="E33" s="25"/>
      <c r="H33" s="26"/>
      <c r="I33" s="26"/>
      <c r="J33" s="35">
        <f>J30+J32</f>
        <v>0.2985564</v>
      </c>
      <c r="K33" s="35">
        <f>K30+K32</f>
        <v>2.9855640000000001</v>
      </c>
      <c r="L33" s="26"/>
      <c r="M33" s="28"/>
      <c r="N33" s="37"/>
      <c r="O33" s="28"/>
      <c r="T33" s="38"/>
      <c r="Y33" s="28"/>
      <c r="Z33" s="39"/>
    </row>
  </sheetData>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
  <sheetViews>
    <sheetView showGridLines="0" workbookViewId="0">
      <selection activeCell="H13" sqref="H13"/>
    </sheetView>
  </sheetViews>
  <sheetFormatPr defaultRowHeight="15" x14ac:dyDescent="0.25"/>
  <sheetData>
    <row r="2" spans="2:3" x14ac:dyDescent="0.25">
      <c r="C2" t="s">
        <v>35</v>
      </c>
    </row>
    <row r="3" spans="2:3" x14ac:dyDescent="0.25">
      <c r="B3" t="s">
        <v>38</v>
      </c>
    </row>
    <row r="4" spans="2:3" x14ac:dyDescent="0.25">
      <c r="B4" s="1" t="s">
        <v>36</v>
      </c>
    </row>
    <row r="6" spans="2:3" x14ac:dyDescent="0.25">
      <c r="B6" t="s">
        <v>37</v>
      </c>
    </row>
    <row r="8" spans="2:3" x14ac:dyDescent="0.25">
      <c r="B8" t="s">
        <v>39</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Base and references</vt:lpstr>
      <vt:lpstr>Embu_calcs</vt:lpstr>
      <vt:lpstr>Literature</vt:lpstr>
      <vt:lpstr>Blad3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2012-08-28T11:35:59Z</dcterms:modified>
</cp:coreProperties>
</file>